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712995\AppData\Local\rubicon\Acta Nova Client\Data\929365192\"/>
    </mc:Choice>
  </mc:AlternateContent>
  <bookViews>
    <workbookView xWindow="0" yWindow="0" windowWidth="9570" windowHeight="3420"/>
  </bookViews>
  <sheets>
    <sheet name="2020" sheetId="12340" r:id="rId1"/>
    <sheet name="2019" sheetId="12339" r:id="rId2"/>
    <sheet name="2018" sheetId="12337" r:id="rId3"/>
    <sheet name="2017" sheetId="12336" r:id="rId4"/>
    <sheet name="2016" sheetId="12335" r:id="rId5"/>
    <sheet name="2015" sheetId="12334" r:id="rId6"/>
    <sheet name="2014" sheetId="12333" r:id="rId7"/>
    <sheet name="2013" sheetId="12332" r:id="rId8"/>
    <sheet name="2012" sheetId="12331" r:id="rId9"/>
    <sheet name="2011" sheetId="12330" r:id="rId10"/>
    <sheet name="2010" sheetId="12329" r:id="rId11"/>
    <sheet name="2009" sheetId="12318" r:id="rId12"/>
    <sheet name="2008" sheetId="12320" r:id="rId13"/>
    <sheet name="2007" sheetId="12322" r:id="rId14"/>
    <sheet name="2006" sheetId="12323" r:id="rId15"/>
    <sheet name="2005" sheetId="12324" r:id="rId16"/>
    <sheet name="2004" sheetId="12325" r:id="rId17"/>
    <sheet name="2003" sheetId="12326" r:id="rId18"/>
    <sheet name="2002" sheetId="12327" r:id="rId19"/>
    <sheet name="2001" sheetId="12328" r:id="rId20"/>
    <sheet name="2000" sheetId="12321" r:id="rId21"/>
  </sheets>
  <calcPr calcId="162913"/>
</workbook>
</file>

<file path=xl/calcChain.xml><?xml version="1.0" encoding="utf-8"?>
<calcChain xmlns="http://schemas.openxmlformats.org/spreadsheetml/2006/main">
  <c r="E11" i="12340" l="1"/>
  <c r="E10" i="12340"/>
  <c r="D11" i="12340"/>
  <c r="D10" i="12340"/>
  <c r="E9" i="12340"/>
  <c r="E8" i="12340"/>
  <c r="D9" i="12340"/>
  <c r="D8" i="12340"/>
  <c r="E12" i="12340"/>
  <c r="D6" i="12340"/>
  <c r="E3" i="12340"/>
  <c r="C6" i="12340"/>
  <c r="E6" i="12340" s="1"/>
  <c r="C5" i="12340"/>
  <c r="E5" i="12340"/>
  <c r="D7" i="12340"/>
  <c r="D5" i="12340"/>
  <c r="C7" i="12340"/>
  <c r="D4" i="12340"/>
  <c r="D3" i="12340"/>
  <c r="E7" i="12340" l="1"/>
  <c r="D13" i="12340" l="1"/>
  <c r="C8" i="12321" l="1"/>
  <c r="D8" i="12321"/>
  <c r="C14" i="12321"/>
  <c r="C16" i="12321" s="1"/>
  <c r="D14" i="12321"/>
  <c r="D16" i="12321" s="1"/>
  <c r="E4" i="12328"/>
  <c r="E5" i="12328"/>
  <c r="E6" i="12328"/>
  <c r="E7" i="12328"/>
  <c r="C8" i="12328"/>
  <c r="E8" i="12328" s="1"/>
  <c r="D8" i="12328"/>
  <c r="D16" i="12328" s="1"/>
  <c r="E10" i="12328"/>
  <c r="E11" i="12328"/>
  <c r="E12" i="12328"/>
  <c r="E13" i="12328"/>
  <c r="E14" i="12328"/>
  <c r="C16" i="12328"/>
  <c r="E4" i="12327"/>
  <c r="E5" i="12327"/>
  <c r="E6" i="12327"/>
  <c r="E7" i="12327"/>
  <c r="C8" i="12327"/>
  <c r="D8" i="12327"/>
  <c r="E8" i="12327"/>
  <c r="E10" i="12327"/>
  <c r="E11" i="12327"/>
  <c r="E12" i="12327"/>
  <c r="E13" i="12327"/>
  <c r="C14" i="12327"/>
  <c r="E14" i="12327" s="1"/>
  <c r="D14" i="12327"/>
  <c r="D16" i="12327"/>
  <c r="E4" i="12326"/>
  <c r="E5" i="12326"/>
  <c r="E6" i="12326"/>
  <c r="E7" i="12326"/>
  <c r="C8" i="12326"/>
  <c r="C16" i="12326" s="1"/>
  <c r="D8" i="12326"/>
  <c r="E10" i="12326"/>
  <c r="E11" i="12326"/>
  <c r="E12" i="12326"/>
  <c r="E13" i="12326"/>
  <c r="C14" i="12326"/>
  <c r="D14" i="12326"/>
  <c r="E14" i="12326"/>
  <c r="E4" i="12325"/>
  <c r="E5" i="12325"/>
  <c r="E6" i="12325"/>
  <c r="E7" i="12325"/>
  <c r="C8" i="12325"/>
  <c r="D8" i="12325"/>
  <c r="E10" i="12325"/>
  <c r="E11" i="12325"/>
  <c r="E12" i="12325"/>
  <c r="E13" i="12325"/>
  <c r="C14" i="12325"/>
  <c r="D14" i="12325"/>
  <c r="E4" i="12324"/>
  <c r="E5" i="12324"/>
  <c r="E6" i="12324"/>
  <c r="E7" i="12324"/>
  <c r="C8" i="12324"/>
  <c r="D8" i="12324"/>
  <c r="D16" i="12324" s="1"/>
  <c r="E10" i="12324"/>
  <c r="E11" i="12324"/>
  <c r="E12" i="12324"/>
  <c r="E13" i="12324"/>
  <c r="C14" i="12324"/>
  <c r="E14" i="12324" s="1"/>
  <c r="D14" i="12324"/>
  <c r="E4" i="12323"/>
  <c r="E5" i="12323"/>
  <c r="E6" i="12323"/>
  <c r="E7" i="12323"/>
  <c r="C8" i="12323"/>
  <c r="E8" i="12323" s="1"/>
  <c r="D8" i="12323"/>
  <c r="E10" i="12323"/>
  <c r="E11" i="12323"/>
  <c r="E12" i="12323"/>
  <c r="E13" i="12323"/>
  <c r="C14" i="12323"/>
  <c r="D14" i="12323"/>
  <c r="C16" i="12323"/>
  <c r="E4" i="12322"/>
  <c r="E5" i="12322"/>
  <c r="E6" i="12322"/>
  <c r="E7" i="12322"/>
  <c r="C8" i="12322"/>
  <c r="D8" i="12322"/>
  <c r="E10" i="12322"/>
  <c r="E11" i="12322"/>
  <c r="E12" i="12322"/>
  <c r="E13" i="12322"/>
  <c r="C14" i="12322"/>
  <c r="C16" i="12322" s="1"/>
  <c r="D14" i="12322"/>
  <c r="E4" i="12320"/>
  <c r="E5" i="12320"/>
  <c r="E6" i="12320"/>
  <c r="E7" i="12320"/>
  <c r="C8" i="12320"/>
  <c r="D8" i="12320"/>
  <c r="E10" i="12320"/>
  <c r="E11" i="12320"/>
  <c r="E12" i="12320"/>
  <c r="E13" i="12320"/>
  <c r="C14" i="12320"/>
  <c r="E14" i="12320" s="1"/>
  <c r="D14" i="12320"/>
  <c r="D16" i="12320"/>
  <c r="E4" i="12318"/>
  <c r="E8" i="12318" s="1"/>
  <c r="E5" i="12318"/>
  <c r="E6" i="12318"/>
  <c r="E7" i="12318"/>
  <c r="C8" i="12318"/>
  <c r="C16" i="12318" s="1"/>
  <c r="D8" i="12318"/>
  <c r="E10" i="12318"/>
  <c r="E11" i="12318"/>
  <c r="E12" i="12318"/>
  <c r="E13" i="12318"/>
  <c r="C14" i="12318"/>
  <c r="D14" i="12318"/>
  <c r="D16" i="12318" s="1"/>
  <c r="E4" i="12329"/>
  <c r="E5" i="12329"/>
  <c r="E6" i="12329"/>
  <c r="E7" i="12329"/>
  <c r="E10" i="12329"/>
  <c r="E11" i="12329"/>
  <c r="E12" i="12329"/>
  <c r="E13" i="12329"/>
  <c r="E4" i="12330"/>
  <c r="E5" i="12330"/>
  <c r="E6" i="12330"/>
  <c r="E7" i="12330"/>
  <c r="C8" i="12330"/>
  <c r="C16" i="12330" s="1"/>
  <c r="D8" i="12330"/>
  <c r="E10" i="12330"/>
  <c r="E11" i="12330"/>
  <c r="E12" i="12330"/>
  <c r="E13" i="12330"/>
  <c r="C14" i="12330"/>
  <c r="D14" i="12330"/>
  <c r="E14" i="12330" s="1"/>
  <c r="E8" i="12329" l="1"/>
  <c r="E16" i="12329" s="1"/>
  <c r="E14" i="12318"/>
  <c r="E16" i="12318" s="1"/>
  <c r="D16" i="12323"/>
  <c r="E14" i="12329"/>
  <c r="C16" i="12320"/>
  <c r="E16" i="12320" s="1"/>
  <c r="E8" i="12322"/>
  <c r="E8" i="12324"/>
  <c r="E8" i="12325"/>
  <c r="C16" i="12327"/>
  <c r="E16" i="12327" s="1"/>
  <c r="E16" i="12328"/>
  <c r="E16" i="12323"/>
  <c r="E14" i="12322"/>
  <c r="E14" i="12325"/>
  <c r="E8" i="12326"/>
  <c r="D16" i="12330"/>
  <c r="E14" i="12323"/>
  <c r="C16" i="12324"/>
  <c r="E16" i="12324" s="1"/>
  <c r="D16" i="12325"/>
  <c r="E8" i="12330"/>
  <c r="E16" i="12330" s="1"/>
  <c r="D16" i="12322"/>
  <c r="E16" i="12322" s="1"/>
  <c r="C16" i="12325"/>
  <c r="D16" i="12326"/>
  <c r="E16" i="12326" s="1"/>
  <c r="E16" i="12325" l="1"/>
</calcChain>
</file>

<file path=xl/sharedStrings.xml><?xml version="1.0" encoding="utf-8"?>
<sst xmlns="http://schemas.openxmlformats.org/spreadsheetml/2006/main" count="505" uniqueCount="39">
  <si>
    <t>Total</t>
  </si>
  <si>
    <t>Quelle: BFS</t>
  </si>
  <si>
    <t>Kategorie</t>
  </si>
  <si>
    <t>Vollzeitbeschäftigte</t>
  </si>
  <si>
    <t>Teilzeitbeschäftigte</t>
  </si>
  <si>
    <t>Betriebsleiter</t>
  </si>
  <si>
    <t>Männer</t>
  </si>
  <si>
    <t>Frauen</t>
  </si>
  <si>
    <t>Andere Familieneigene</t>
  </si>
  <si>
    <t>Familieneigene</t>
  </si>
  <si>
    <t>total</t>
  </si>
  <si>
    <t>Familienfremde Schweizer/innen</t>
  </si>
  <si>
    <t>Ausländer/innen</t>
  </si>
  <si>
    <t>Familienfremde</t>
  </si>
  <si>
    <t>Beschäftigte</t>
  </si>
  <si>
    <t>Beschäftigte in der Landwirtschaft 2009</t>
  </si>
  <si>
    <t>Beschäftigte in der Landwirtschaft 2008</t>
  </si>
  <si>
    <t>Beschäftigte in der Landwirtschaft 2000</t>
  </si>
  <si>
    <t>Beschäftigte in der Landwirtschaft 2006</t>
  </si>
  <si>
    <t>Beschäftigte in der Landwirtschaft 2007</t>
  </si>
  <si>
    <t>Beschäftigte in der Landwirtschaft 2005</t>
  </si>
  <si>
    <t>Beschäftigte in der Landwirtschaft 2004</t>
  </si>
  <si>
    <t>Beschäftigte in der Landwirtschaft 2003</t>
  </si>
  <si>
    <t>Beschäftigte in der Landwirtschaft 2002</t>
  </si>
  <si>
    <t>Beschäftigte in der Landwirtschaft 2001</t>
  </si>
  <si>
    <t>Beschäftigte in der Landwirtschaft 2010</t>
  </si>
  <si>
    <t>Beschäftigte in der Landwirtschaft 2011</t>
  </si>
  <si>
    <t>Beschäftigte in der Landwirtschaft 2012</t>
  </si>
  <si>
    <t>Beschäftigte in der Landwirtschaft 2013</t>
  </si>
  <si>
    <t>Beschäftigte in der Landwirtschaft 2014</t>
  </si>
  <si>
    <t>Beschäftigte in der Landwirtschaft 2015</t>
  </si>
  <si>
    <t>Beschäftigte in der Landwirtschaft 2016</t>
  </si>
  <si>
    <t>Beschäftigte in der Landwirtschaft 2017</t>
  </si>
  <si>
    <t>Beschäftigte in der Landwirtschaft 2018</t>
  </si>
  <si>
    <t>Beschäftigte in der Landwirtschaft 2019</t>
  </si>
  <si>
    <t>Teilzeitbeschäftigte (unter 75%)</t>
  </si>
  <si>
    <t>Vollzeitbeschäftigte (ab 75%)</t>
  </si>
  <si>
    <t>66 333</t>
  </si>
  <si>
    <t>Beschäftigte in der Landwirtschaft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</si>
</sst>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27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b/>
      <sz val="10"/>
      <name val="Calibri"/>
      <scheme val="minor"/>
    </font>
    <font>
      <sz val="10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sz val="10"/>
      <name val="Arial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9"/>
      <name val="Calibri"/>
      <family val="2"/>
    </font>
    <font>
      <b/>
      <sz val="10"/>
      <name val="Calibri"/>
      <family val="2"/>
    </font>
    <font>
      <sz val="9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BD581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19">
    <xf numFmtId="0" fontId="0" fillId="0" borderId="0"/>
    <xf numFmtId="0" fontId="4" fillId="0" borderId="0"/>
    <xf numFmtId="0" fontId="5" fillId="0" borderId="0"/>
    <xf numFmtId="0" fontId="15" fillId="0" borderId="0"/>
    <xf numFmtId="4" fontId="17" fillId="4" borderId="0" applyNumberFormat="0" applyProtection="0">
      <alignment horizontal="left" vertical="center" indent="1"/>
    </xf>
    <xf numFmtId="4" fontId="18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4" fontId="18" fillId="7" borderId="3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19" fillId="5" borderId="4" applyNumberFormat="0" applyProtection="0">
      <alignment horizontal="left" vertical="top" indent="1"/>
    </xf>
    <xf numFmtId="4" fontId="19" fillId="8" borderId="4" applyNumberFormat="0" applyProtection="0">
      <alignment horizontal="right" vertical="center"/>
    </xf>
    <xf numFmtId="0" fontId="15" fillId="9" borderId="4" applyNumberFormat="0" applyProtection="0">
      <alignment horizontal="left" vertical="center" indent="1"/>
    </xf>
    <xf numFmtId="4" fontId="19" fillId="8" borderId="4" applyNumberFormat="0" applyProtection="0">
      <alignment horizontal="left" vertical="center" indent="1"/>
    </xf>
    <xf numFmtId="4" fontId="18" fillId="10" borderId="4" applyNumberFormat="0" applyProtection="0">
      <alignment vertical="center"/>
    </xf>
    <xf numFmtId="0" fontId="15" fillId="5" borderId="4" applyNumberFormat="0" applyProtection="0">
      <alignment horizontal="left" vertical="center" indent="1"/>
    </xf>
    <xf numFmtId="0" fontId="15" fillId="11" borderId="4" applyNumberFormat="0" applyProtection="0">
      <alignment horizontal="left" vertical="center" indent="1"/>
    </xf>
    <xf numFmtId="0" fontId="15" fillId="12" borderId="4" applyNumberFormat="0" applyProtection="0">
      <alignment horizontal="left" vertical="center" indent="1"/>
    </xf>
    <xf numFmtId="4" fontId="19" fillId="6" borderId="4" applyNumberFormat="0" applyProtection="0">
      <alignment horizontal="right" vertical="center"/>
    </xf>
    <xf numFmtId="4" fontId="20" fillId="13" borderId="4" applyNumberFormat="0" applyProtection="0">
      <alignment vertical="center"/>
    </xf>
    <xf numFmtId="4" fontId="18" fillId="13" borderId="4" applyNumberFormat="0" applyProtection="0">
      <alignment horizontal="left" vertical="center" indent="1"/>
    </xf>
    <xf numFmtId="0" fontId="18" fillId="13" borderId="4" applyNumberFormat="0" applyProtection="0">
      <alignment horizontal="left" vertical="top" indent="1"/>
    </xf>
    <xf numFmtId="4" fontId="19" fillId="14" borderId="4" applyNumberFormat="0" applyProtection="0">
      <alignment horizontal="right" vertical="center"/>
    </xf>
    <xf numFmtId="4" fontId="19" fillId="15" borderId="4" applyNumberFormat="0" applyProtection="0">
      <alignment horizontal="right" vertical="center"/>
    </xf>
    <xf numFmtId="4" fontId="19" fillId="16" borderId="4" applyNumberFormat="0" applyProtection="0">
      <alignment horizontal="right" vertical="center"/>
    </xf>
    <xf numFmtId="4" fontId="19" fillId="17" borderId="4" applyNumberFormat="0" applyProtection="0">
      <alignment horizontal="right" vertical="center"/>
    </xf>
    <xf numFmtId="4" fontId="19" fillId="18" borderId="4" applyNumberFormat="0" applyProtection="0">
      <alignment horizontal="right" vertical="center"/>
    </xf>
    <xf numFmtId="4" fontId="19" fillId="19" borderId="4" applyNumberFormat="0" applyProtection="0">
      <alignment horizontal="right" vertical="center"/>
    </xf>
    <xf numFmtId="4" fontId="19" fillId="20" borderId="4" applyNumberFormat="0" applyProtection="0">
      <alignment horizontal="right" vertical="center"/>
    </xf>
    <xf numFmtId="4" fontId="19" fillId="21" borderId="4" applyNumberFormat="0" applyProtection="0">
      <alignment horizontal="right" vertical="center"/>
    </xf>
    <xf numFmtId="4" fontId="19" fillId="22" borderId="4" applyNumberFormat="0" applyProtection="0">
      <alignment horizontal="right" vertical="center"/>
    </xf>
    <xf numFmtId="4" fontId="21" fillId="9" borderId="0" applyNumberFormat="0" applyProtection="0">
      <alignment horizontal="left" vertical="center" indent="1"/>
    </xf>
    <xf numFmtId="0" fontId="15" fillId="9" borderId="4" applyNumberFormat="0" applyProtection="0">
      <alignment horizontal="left" vertical="top" indent="1"/>
    </xf>
    <xf numFmtId="0" fontId="15" fillId="5" borderId="4" applyNumberFormat="0" applyProtection="0">
      <alignment horizontal="left" vertical="top" indent="1"/>
    </xf>
    <xf numFmtId="0" fontId="15" fillId="11" borderId="4" applyNumberFormat="0" applyProtection="0">
      <alignment horizontal="left" vertical="top" indent="1"/>
    </xf>
    <xf numFmtId="0" fontId="15" fillId="12" borderId="4" applyNumberFormat="0" applyProtection="0">
      <alignment horizontal="left" vertical="top" indent="1"/>
    </xf>
    <xf numFmtId="4" fontId="19" fillId="23" borderId="4" applyNumberFormat="0" applyProtection="0">
      <alignment vertical="center"/>
    </xf>
    <xf numFmtId="4" fontId="22" fillId="23" borderId="4" applyNumberFormat="0" applyProtection="0">
      <alignment vertical="center"/>
    </xf>
    <xf numFmtId="4" fontId="19" fillId="23" borderId="4" applyNumberFormat="0" applyProtection="0">
      <alignment horizontal="left" vertical="center" indent="1"/>
    </xf>
    <xf numFmtId="0" fontId="19" fillId="23" borderId="4" applyNumberFormat="0" applyProtection="0">
      <alignment horizontal="left" vertical="top" indent="1"/>
    </xf>
    <xf numFmtId="4" fontId="22" fillId="6" borderId="4" applyNumberFormat="0" applyProtection="0">
      <alignment horizontal="right" vertical="center"/>
    </xf>
    <xf numFmtId="4" fontId="23" fillId="6" borderId="4" applyNumberFormat="0" applyProtection="0">
      <alignment horizontal="right" vertical="center"/>
    </xf>
    <xf numFmtId="4" fontId="17" fillId="4" borderId="0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15" fillId="9" borderId="4" applyNumberFormat="0" applyProtection="0">
      <alignment horizontal="left" vertical="center" indent="1"/>
    </xf>
    <xf numFmtId="0" fontId="15" fillId="5" borderId="4" applyNumberFormat="0" applyProtection="0">
      <alignment horizontal="left" vertical="center" indent="1"/>
    </xf>
    <xf numFmtId="0" fontId="15" fillId="11" borderId="4" applyNumberFormat="0" applyProtection="0">
      <alignment horizontal="left" vertical="center" indent="1"/>
    </xf>
    <xf numFmtId="0" fontId="15" fillId="12" borderId="4" applyNumberFormat="0" applyProtection="0">
      <alignment horizontal="left" vertical="center" indent="1"/>
    </xf>
    <xf numFmtId="0" fontId="16" fillId="0" borderId="0"/>
    <xf numFmtId="0" fontId="5" fillId="0" borderId="0"/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5" fillId="9" borderId="4" applyNumberFormat="0" applyProtection="0">
      <alignment horizontal="left" vertical="top" indent="1"/>
    </xf>
    <xf numFmtId="0" fontId="5" fillId="5" borderId="4" applyNumberFormat="0" applyProtection="0">
      <alignment horizontal="left" vertical="top" indent="1"/>
    </xf>
    <xf numFmtId="0" fontId="5" fillId="11" borderId="4" applyNumberFormat="0" applyProtection="0">
      <alignment horizontal="left" vertical="top" indent="1"/>
    </xf>
    <xf numFmtId="0" fontId="5" fillId="12" borderId="4" applyNumberFormat="0" applyProtection="0">
      <alignment horizontal="left" vertical="top" indent="1"/>
    </xf>
    <xf numFmtId="4" fontId="17" fillId="4" borderId="0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3" fillId="0" borderId="0"/>
    <xf numFmtId="0" fontId="3" fillId="0" borderId="0"/>
    <xf numFmtId="0" fontId="5" fillId="0" borderId="0"/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5" fillId="9" borderId="4" applyNumberFormat="0" applyProtection="0">
      <alignment horizontal="left" vertical="top" indent="1"/>
    </xf>
    <xf numFmtId="0" fontId="5" fillId="5" borderId="4" applyNumberFormat="0" applyProtection="0">
      <alignment horizontal="left" vertical="top" indent="1"/>
    </xf>
    <xf numFmtId="0" fontId="5" fillId="11" borderId="4" applyNumberFormat="0" applyProtection="0">
      <alignment horizontal="left" vertical="top" indent="1"/>
    </xf>
    <xf numFmtId="0" fontId="5" fillId="12" borderId="4" applyNumberFormat="0" applyProtection="0">
      <alignment horizontal="left" vertical="top" indent="1"/>
    </xf>
    <xf numFmtId="4" fontId="17" fillId="4" borderId="0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16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5" borderId="6" applyNumberFormat="0" applyProtection="0">
      <alignment horizontal="left" vertical="top" indent="1"/>
    </xf>
    <xf numFmtId="4" fontId="19" fillId="8" borderId="6" applyNumberFormat="0" applyProtection="0">
      <alignment horizontal="left" vertical="center" indent="1"/>
    </xf>
    <xf numFmtId="0" fontId="5" fillId="11" borderId="6" applyNumberFormat="0" applyProtection="0">
      <alignment horizontal="left" vertical="top" indent="1"/>
    </xf>
    <xf numFmtId="0" fontId="5" fillId="12" borderId="6" applyNumberFormat="0" applyProtection="0">
      <alignment horizontal="left" vertical="top" indent="1"/>
    </xf>
    <xf numFmtId="0" fontId="15" fillId="12" borderId="6" applyNumberFormat="0" applyProtection="0">
      <alignment horizontal="left" vertical="center" indent="1"/>
    </xf>
    <xf numFmtId="0" fontId="5" fillId="9" borderId="6" applyNumberFormat="0" applyProtection="0">
      <alignment horizontal="left" vertical="center" indent="1"/>
    </xf>
    <xf numFmtId="0" fontId="19" fillId="5" borderId="5" applyNumberFormat="0" applyProtection="0">
      <alignment horizontal="left" vertical="top" indent="1"/>
    </xf>
    <xf numFmtId="4" fontId="19" fillId="8" borderId="5" applyNumberFormat="0" applyProtection="0">
      <alignment horizontal="right" vertical="center"/>
    </xf>
    <xf numFmtId="0" fontId="15" fillId="9" borderId="5" applyNumberFormat="0" applyProtection="0">
      <alignment horizontal="left" vertical="center" indent="1"/>
    </xf>
    <xf numFmtId="4" fontId="19" fillId="8" borderId="5" applyNumberFormat="0" applyProtection="0">
      <alignment horizontal="left" vertical="center" indent="1"/>
    </xf>
    <xf numFmtId="4" fontId="18" fillId="10" borderId="5" applyNumberFormat="0" applyProtection="0">
      <alignment vertical="center"/>
    </xf>
    <xf numFmtId="0" fontId="15" fillId="5" borderId="5" applyNumberFormat="0" applyProtection="0">
      <alignment horizontal="left" vertical="center" indent="1"/>
    </xf>
    <xf numFmtId="0" fontId="15" fillId="11" borderId="5" applyNumberFormat="0" applyProtection="0">
      <alignment horizontal="left" vertical="center" indent="1"/>
    </xf>
    <xf numFmtId="0" fontId="15" fillId="12" borderId="5" applyNumberFormat="0" applyProtection="0">
      <alignment horizontal="left" vertical="center" indent="1"/>
    </xf>
    <xf numFmtId="4" fontId="19" fillId="6" borderId="5" applyNumberFormat="0" applyProtection="0">
      <alignment horizontal="right" vertical="center"/>
    </xf>
    <xf numFmtId="4" fontId="20" fillId="13" borderId="5" applyNumberFormat="0" applyProtection="0">
      <alignment vertical="center"/>
    </xf>
    <xf numFmtId="4" fontId="18" fillId="13" borderId="5" applyNumberFormat="0" applyProtection="0">
      <alignment horizontal="left" vertical="center" indent="1"/>
    </xf>
    <xf numFmtId="0" fontId="18" fillId="13" borderId="5" applyNumberFormat="0" applyProtection="0">
      <alignment horizontal="left" vertical="top" indent="1"/>
    </xf>
    <xf numFmtId="4" fontId="19" fillId="14" borderId="5" applyNumberFormat="0" applyProtection="0">
      <alignment horizontal="right" vertical="center"/>
    </xf>
    <xf numFmtId="4" fontId="19" fillId="15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9" fillId="17" borderId="5" applyNumberFormat="0" applyProtection="0">
      <alignment horizontal="right" vertical="center"/>
    </xf>
    <xf numFmtId="4" fontId="19" fillId="18" borderId="5" applyNumberFormat="0" applyProtection="0">
      <alignment horizontal="right" vertical="center"/>
    </xf>
    <xf numFmtId="4" fontId="19" fillId="19" borderId="5" applyNumberFormat="0" applyProtection="0">
      <alignment horizontal="right" vertical="center"/>
    </xf>
    <xf numFmtId="4" fontId="19" fillId="20" borderId="5" applyNumberFormat="0" applyProtection="0">
      <alignment horizontal="right" vertical="center"/>
    </xf>
    <xf numFmtId="4" fontId="19" fillId="21" borderId="5" applyNumberFormat="0" applyProtection="0">
      <alignment horizontal="right" vertical="center"/>
    </xf>
    <xf numFmtId="4" fontId="19" fillId="22" borderId="5" applyNumberFormat="0" applyProtection="0">
      <alignment horizontal="right" vertical="center"/>
    </xf>
    <xf numFmtId="0" fontId="15" fillId="9" borderId="5" applyNumberFormat="0" applyProtection="0">
      <alignment horizontal="left" vertical="top" indent="1"/>
    </xf>
    <xf numFmtId="0" fontId="15" fillId="5" borderId="5" applyNumberFormat="0" applyProtection="0">
      <alignment horizontal="left" vertical="top" indent="1"/>
    </xf>
    <xf numFmtId="0" fontId="15" fillId="11" borderId="5" applyNumberFormat="0" applyProtection="0">
      <alignment horizontal="left" vertical="top" indent="1"/>
    </xf>
    <xf numFmtId="0" fontId="15" fillId="12" borderId="5" applyNumberFormat="0" applyProtection="0">
      <alignment horizontal="left" vertical="top" indent="1"/>
    </xf>
    <xf numFmtId="4" fontId="19" fillId="23" borderId="5" applyNumberFormat="0" applyProtection="0">
      <alignment vertical="center"/>
    </xf>
    <xf numFmtId="4" fontId="22" fillId="23" borderId="5" applyNumberFormat="0" applyProtection="0">
      <alignment vertical="center"/>
    </xf>
    <xf numFmtId="4" fontId="19" fillId="23" borderId="5" applyNumberFormat="0" applyProtection="0">
      <alignment horizontal="left" vertical="center" indent="1"/>
    </xf>
    <xf numFmtId="0" fontId="19" fillId="23" borderId="5" applyNumberFormat="0" applyProtection="0">
      <alignment horizontal="left" vertical="top" indent="1"/>
    </xf>
    <xf numFmtId="4" fontId="22" fillId="6" borderId="5" applyNumberFormat="0" applyProtection="0">
      <alignment horizontal="right" vertical="center"/>
    </xf>
    <xf numFmtId="4" fontId="23" fillId="6" borderId="5" applyNumberFormat="0" applyProtection="0">
      <alignment horizontal="right" vertical="center"/>
    </xf>
    <xf numFmtId="0" fontId="5" fillId="12" borderId="6" applyNumberFormat="0" applyProtection="0">
      <alignment horizontal="left" vertical="center" indent="1"/>
    </xf>
    <xf numFmtId="0" fontId="5" fillId="5" borderId="6" applyNumberFormat="0" applyProtection="0">
      <alignment horizontal="left" vertical="center" indent="1"/>
    </xf>
    <xf numFmtId="0" fontId="15" fillId="9" borderId="5" applyNumberFormat="0" applyProtection="0">
      <alignment horizontal="left" vertical="center" indent="1"/>
    </xf>
    <xf numFmtId="0" fontId="15" fillId="5" borderId="5" applyNumberFormat="0" applyProtection="0">
      <alignment horizontal="left" vertical="center" indent="1"/>
    </xf>
    <xf numFmtId="0" fontId="15" fillId="11" borderId="5" applyNumberFormat="0" applyProtection="0">
      <alignment horizontal="left" vertical="center" indent="1"/>
    </xf>
    <xf numFmtId="0" fontId="15" fillId="12" borderId="5" applyNumberFormat="0" applyProtection="0">
      <alignment horizontal="left" vertical="center" indent="1"/>
    </xf>
    <xf numFmtId="4" fontId="18" fillId="10" borderId="6" applyNumberFormat="0" applyProtection="0">
      <alignment vertical="center"/>
    </xf>
    <xf numFmtId="0" fontId="19" fillId="23" borderId="6" applyNumberFormat="0" applyProtection="0">
      <alignment horizontal="left" vertical="top" indent="1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5" fillId="9" borderId="5" applyNumberFormat="0" applyProtection="0">
      <alignment horizontal="left" vertical="top" indent="1"/>
    </xf>
    <xf numFmtId="0" fontId="5" fillId="5" borderId="5" applyNumberFormat="0" applyProtection="0">
      <alignment horizontal="left" vertical="top" indent="1"/>
    </xf>
    <xf numFmtId="0" fontId="5" fillId="11" borderId="5" applyNumberFormat="0" applyProtection="0">
      <alignment horizontal="left" vertical="top" indent="1"/>
    </xf>
    <xf numFmtId="0" fontId="5" fillId="12" borderId="5" applyNumberFormat="0" applyProtection="0">
      <alignment horizontal="left" vertical="top" indent="1"/>
    </xf>
    <xf numFmtId="0" fontId="5" fillId="9" borderId="6" applyNumberFormat="0" applyProtection="0">
      <alignment horizontal="left" vertical="top" indent="1"/>
    </xf>
    <xf numFmtId="0" fontId="15" fillId="12" borderId="6" applyNumberFormat="0" applyProtection="0">
      <alignment horizontal="left" vertical="center" indent="1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1" fillId="0" borderId="0"/>
    <xf numFmtId="0" fontId="1" fillId="0" borderId="0"/>
    <xf numFmtId="0" fontId="5" fillId="9" borderId="6" applyNumberFormat="0" applyProtection="0">
      <alignment horizontal="left" vertical="top" indent="1"/>
    </xf>
    <xf numFmtId="4" fontId="19" fillId="22" borderId="6" applyNumberFormat="0" applyProtection="0">
      <alignment horizontal="right" vertical="center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5" fillId="9" borderId="5" applyNumberFormat="0" applyProtection="0">
      <alignment horizontal="left" vertical="top" indent="1"/>
    </xf>
    <xf numFmtId="0" fontId="5" fillId="5" borderId="5" applyNumberFormat="0" applyProtection="0">
      <alignment horizontal="left" vertical="top" indent="1"/>
    </xf>
    <xf numFmtId="0" fontId="5" fillId="11" borderId="5" applyNumberFormat="0" applyProtection="0">
      <alignment horizontal="left" vertical="top" indent="1"/>
    </xf>
    <xf numFmtId="0" fontId="5" fillId="12" borderId="5" applyNumberFormat="0" applyProtection="0">
      <alignment horizontal="left" vertical="top" indent="1"/>
    </xf>
    <xf numFmtId="0" fontId="5" fillId="9" borderId="6" applyNumberFormat="0" applyProtection="0">
      <alignment horizontal="left" vertical="center" indent="1"/>
    </xf>
    <xf numFmtId="0" fontId="15" fillId="5" borderId="6" applyNumberFormat="0" applyProtection="0">
      <alignment horizontal="left" vertical="center" indent="1"/>
    </xf>
    <xf numFmtId="0" fontId="5" fillId="11" borderId="6" applyNumberFormat="0" applyProtection="0">
      <alignment horizontal="left" vertical="center" indent="1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5" fillId="12" borderId="6" applyNumberFormat="0" applyProtection="0">
      <alignment horizontal="left" vertical="center" indent="1"/>
    </xf>
    <xf numFmtId="0" fontId="5" fillId="11" borderId="6" applyNumberFormat="0" applyProtection="0">
      <alignment horizontal="left" vertical="center" indent="1"/>
    </xf>
    <xf numFmtId="0" fontId="5" fillId="5" borderId="6" applyNumberFormat="0" applyProtection="0">
      <alignment horizontal="left" vertical="center" indent="1"/>
    </xf>
    <xf numFmtId="0" fontId="15" fillId="5" borderId="6" applyNumberFormat="0" applyProtection="0">
      <alignment horizontal="left" vertical="top" indent="1"/>
    </xf>
    <xf numFmtId="4" fontId="19" fillId="16" borderId="6" applyNumberFormat="0" applyProtection="0">
      <alignment horizontal="right" vertical="center"/>
    </xf>
    <xf numFmtId="0" fontId="18" fillId="13" borderId="6" applyNumberFormat="0" applyProtection="0">
      <alignment horizontal="left" vertical="top" indent="1"/>
    </xf>
    <xf numFmtId="4" fontId="18" fillId="13" borderId="6" applyNumberFormat="0" applyProtection="0">
      <alignment horizontal="left" vertical="center" indent="1"/>
    </xf>
    <xf numFmtId="4" fontId="20" fillId="13" borderId="6" applyNumberFormat="0" applyProtection="0">
      <alignment vertical="center"/>
    </xf>
    <xf numFmtId="4" fontId="19" fillId="6" borderId="6" applyNumberFormat="0" applyProtection="0">
      <alignment horizontal="right" vertical="center"/>
    </xf>
    <xf numFmtId="0" fontId="15" fillId="11" borderId="6" applyNumberFormat="0" applyProtection="0">
      <alignment horizontal="left" vertical="center" indent="1"/>
    </xf>
    <xf numFmtId="0" fontId="15" fillId="9" borderId="6" applyNumberFormat="0" applyProtection="0">
      <alignment horizontal="left" vertical="center" indent="1"/>
    </xf>
    <xf numFmtId="0" fontId="5" fillId="12" borderId="6" applyNumberFormat="0" applyProtection="0">
      <alignment horizontal="left" vertical="center" indent="1"/>
    </xf>
    <xf numFmtId="0" fontId="15" fillId="11" borderId="6" applyNumberFormat="0" applyProtection="0">
      <alignment horizontal="left" vertical="center" indent="1"/>
    </xf>
    <xf numFmtId="4" fontId="19" fillId="23" borderId="6" applyNumberFormat="0" applyProtection="0">
      <alignment horizontal="left" vertical="center" indent="1"/>
    </xf>
    <xf numFmtId="4" fontId="19" fillId="21" borderId="6" applyNumberFormat="0" applyProtection="0">
      <alignment horizontal="right" vertical="center"/>
    </xf>
    <xf numFmtId="0" fontId="5" fillId="5" borderId="6" applyNumberFormat="0" applyProtection="0">
      <alignment horizontal="left" vertical="top" indent="1"/>
    </xf>
    <xf numFmtId="0" fontId="5" fillId="9" borderId="6" applyNumberFormat="0" applyProtection="0">
      <alignment horizontal="left" vertical="center" indent="1"/>
    </xf>
    <xf numFmtId="0" fontId="15" fillId="11" borderId="6" applyNumberFormat="0" applyProtection="0">
      <alignment horizontal="left" vertical="top" indent="1"/>
    </xf>
    <xf numFmtId="4" fontId="19" fillId="17" borderId="6" applyNumberFormat="0" applyProtection="0">
      <alignment horizontal="right" vertical="center"/>
    </xf>
    <xf numFmtId="4" fontId="22" fillId="6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0" fontId="19" fillId="5" borderId="6" applyNumberFormat="0" applyProtection="0">
      <alignment horizontal="left" vertical="top" indent="1"/>
    </xf>
    <xf numFmtId="0" fontId="5" fillId="12" borderId="6" applyNumberFormat="0" applyProtection="0">
      <alignment horizontal="left" vertical="top" indent="1"/>
    </xf>
    <xf numFmtId="0" fontId="5" fillId="11" borderId="6" applyNumberFormat="0" applyProtection="0">
      <alignment horizontal="left" vertical="center" indent="1"/>
    </xf>
    <xf numFmtId="0" fontId="5" fillId="5" borderId="6" applyNumberFormat="0" applyProtection="0">
      <alignment horizontal="left" vertical="center" indent="1"/>
    </xf>
    <xf numFmtId="0" fontId="15" fillId="9" borderId="6" applyNumberFormat="0" applyProtection="0">
      <alignment horizontal="left" vertical="center" indent="1"/>
    </xf>
    <xf numFmtId="4" fontId="19" fillId="23" borderId="6" applyNumberFormat="0" applyProtection="0">
      <alignment vertical="center"/>
    </xf>
    <xf numFmtId="4" fontId="19" fillId="19" borderId="6" applyNumberFormat="0" applyProtection="0">
      <alignment horizontal="right" vertical="center"/>
    </xf>
    <xf numFmtId="0" fontId="5" fillId="11" borderId="6" applyNumberFormat="0" applyProtection="0">
      <alignment horizontal="left" vertical="top" indent="1"/>
    </xf>
    <xf numFmtId="0" fontId="5" fillId="5" borderId="6" applyNumberFormat="0" applyProtection="0">
      <alignment horizontal="left" vertical="center" indent="1"/>
    </xf>
    <xf numFmtId="0" fontId="5" fillId="9" borderId="6" applyNumberFormat="0" applyProtection="0">
      <alignment horizontal="left" vertical="center" indent="1"/>
    </xf>
    <xf numFmtId="0" fontId="15" fillId="12" borderId="6" applyNumberFormat="0" applyProtection="0">
      <alignment horizontal="left" vertical="top" indent="1"/>
    </xf>
    <xf numFmtId="4" fontId="19" fillId="18" borderId="6" applyNumberFormat="0" applyProtection="0">
      <alignment horizontal="right" vertical="center"/>
    </xf>
    <xf numFmtId="4" fontId="23" fillId="6" borderId="6" applyNumberFormat="0" applyProtection="0">
      <alignment horizontal="right" vertical="center"/>
    </xf>
    <xf numFmtId="0" fontId="15" fillId="9" borderId="6" applyNumberFormat="0" applyProtection="0">
      <alignment horizontal="left" vertical="top" indent="1"/>
    </xf>
    <xf numFmtId="4" fontId="19" fillId="15" borderId="6" applyNumberFormat="0" applyProtection="0">
      <alignment horizontal="right" vertical="center"/>
    </xf>
    <xf numFmtId="4" fontId="19" fillId="8" borderId="6" applyNumberFormat="0" applyProtection="0">
      <alignment horizontal="right" vertical="center"/>
    </xf>
    <xf numFmtId="0" fontId="5" fillId="12" borderId="6" applyNumberFormat="0" applyProtection="0">
      <alignment horizontal="left" vertical="center" indent="1"/>
    </xf>
    <xf numFmtId="0" fontId="5" fillId="11" borderId="6" applyNumberFormat="0" applyProtection="0">
      <alignment horizontal="left" vertical="center" indent="1"/>
    </xf>
    <xf numFmtId="0" fontId="15" fillId="5" borderId="6" applyNumberFormat="0" applyProtection="0">
      <alignment horizontal="left" vertical="center" indent="1"/>
    </xf>
    <xf numFmtId="4" fontId="22" fillId="23" borderId="6" applyNumberFormat="0" applyProtection="0">
      <alignment vertical="center"/>
    </xf>
    <xf numFmtId="4" fontId="19" fillId="20" borderId="6" applyNumberFormat="0" applyProtection="0">
      <alignment horizontal="right" vertical="center"/>
    </xf>
  </cellStyleXfs>
  <cellXfs count="35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9" fillId="0" borderId="1" xfId="0" applyFont="1" applyBorder="1"/>
    <xf numFmtId="164" fontId="9" fillId="0" borderId="1" xfId="0" applyNumberFormat="1" applyFont="1" applyFill="1" applyBorder="1"/>
    <xf numFmtId="164" fontId="9" fillId="0" borderId="0" xfId="0" applyNumberFormat="1" applyFont="1"/>
    <xf numFmtId="0" fontId="9" fillId="0" borderId="1" xfId="0" applyFont="1" applyFill="1" applyBorder="1"/>
    <xf numFmtId="0" fontId="8" fillId="0" borderId="1" xfId="0" applyFont="1" applyBorder="1"/>
    <xf numFmtId="0" fontId="7" fillId="0" borderId="0" xfId="0" applyFont="1"/>
    <xf numFmtId="0" fontId="10" fillId="0" borderId="0" xfId="0" applyFont="1"/>
    <xf numFmtId="164" fontId="7" fillId="0" borderId="0" xfId="0" applyNumberFormat="1" applyFont="1"/>
    <xf numFmtId="0" fontId="8" fillId="2" borderId="1" xfId="0" applyFont="1" applyFill="1" applyBorder="1"/>
    <xf numFmtId="0" fontId="8" fillId="2" borderId="2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164" fontId="8" fillId="2" borderId="1" xfId="0" applyNumberFormat="1" applyFont="1" applyFill="1" applyBorder="1"/>
    <xf numFmtId="0" fontId="8" fillId="3" borderId="1" xfId="0" applyFont="1" applyFill="1" applyBorder="1"/>
    <xf numFmtId="164" fontId="8" fillId="3" borderId="1" xfId="0" applyNumberFormat="1" applyFont="1" applyFill="1" applyBorder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164" fontId="13" fillId="0" borderId="0" xfId="0" applyNumberFormat="1" applyFont="1"/>
    <xf numFmtId="0" fontId="12" fillId="0" borderId="0" xfId="0" applyFont="1"/>
    <xf numFmtId="0" fontId="14" fillId="0" borderId="0" xfId="0" applyFont="1"/>
    <xf numFmtId="164" fontId="12" fillId="0" borderId="0" xfId="0" applyNumberFormat="1" applyFont="1"/>
    <xf numFmtId="164" fontId="9" fillId="0" borderId="1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0" fontId="24" fillId="2" borderId="2" xfId="0" applyFont="1" applyFill="1" applyBorder="1" applyAlignment="1">
      <alignment horizontal="right" wrapText="1"/>
    </xf>
    <xf numFmtId="0" fontId="25" fillId="0" borderId="0" xfId="0" applyFont="1" applyAlignment="1">
      <alignment vertical="center"/>
    </xf>
    <xf numFmtId="164" fontId="26" fillId="0" borderId="1" xfId="0" applyNumberFormat="1" applyFont="1" applyFill="1" applyBorder="1" applyAlignment="1">
      <alignment horizontal="right"/>
    </xf>
    <xf numFmtId="164" fontId="24" fillId="3" borderId="1" xfId="0" applyNumberFormat="1" applyFont="1" applyFill="1" applyBorder="1" applyAlignment="1">
      <alignment horizontal="right"/>
    </xf>
    <xf numFmtId="0" fontId="26" fillId="0" borderId="1" xfId="0" applyFont="1" applyFill="1" applyBorder="1" applyAlignment="1">
      <alignment horizontal="right"/>
    </xf>
    <xf numFmtId="164" fontId="24" fillId="2" borderId="1" xfId="0" applyNumberFormat="1" applyFont="1" applyFill="1" applyBorder="1" applyAlignment="1">
      <alignment horizontal="right"/>
    </xf>
  </cellXfs>
  <cellStyles count="219">
    <cellStyle name="Normal 2" xfId="70"/>
    <cellStyle name="Normal_Bz2002t33_haupt" xfId="1"/>
    <cellStyle name="Normale 2" xfId="89"/>
    <cellStyle name="Normale 2 2" xfId="93"/>
    <cellStyle name="Normale 2 3" xfId="174"/>
    <cellStyle name="Normale 3" xfId="90"/>
    <cellStyle name="Normale 3 2" xfId="94"/>
    <cellStyle name="Normale 3 3" xfId="175"/>
    <cellStyle name="SAPBEXaggData" xfId="14"/>
    <cellStyle name="SAPBEXaggData 2" xfId="106"/>
    <cellStyle name="SAPBEXaggData 3" xfId="139"/>
    <cellStyle name="SAPBEXaggDataEmph" xfId="19"/>
    <cellStyle name="SAPBEXaggDataEmph 2" xfId="111"/>
    <cellStyle name="SAPBEXaggDataEmph 3" xfId="184"/>
    <cellStyle name="SAPBEXaggItem" xfId="20"/>
    <cellStyle name="SAPBEXaggItem 2" xfId="112"/>
    <cellStyle name="SAPBEXaggItem 3" xfId="183"/>
    <cellStyle name="SAPBEXaggItemX" xfId="21"/>
    <cellStyle name="SAPBEXaggItemX 2" xfId="113"/>
    <cellStyle name="SAPBEXaggItemX 3" xfId="182"/>
    <cellStyle name="SAPBEXchaText" xfId="5"/>
    <cellStyle name="SAPBEXexcBad7" xfId="22"/>
    <cellStyle name="SAPBEXexcBad7 2" xfId="114"/>
    <cellStyle name="SAPBEXexcBad7 3" xfId="197"/>
    <cellStyle name="SAPBEXexcBad8" xfId="23"/>
    <cellStyle name="SAPBEXexcBad8 2" xfId="115"/>
    <cellStyle name="SAPBEXexcBad8 3" xfId="212"/>
    <cellStyle name="SAPBEXexcBad9" xfId="24"/>
    <cellStyle name="SAPBEXexcBad9 2" xfId="116"/>
    <cellStyle name="SAPBEXexcBad9 3" xfId="181"/>
    <cellStyle name="SAPBEXexcCritical4" xfId="25"/>
    <cellStyle name="SAPBEXexcCritical4 2" xfId="117"/>
    <cellStyle name="SAPBEXexcCritical4 3" xfId="195"/>
    <cellStyle name="SAPBEXexcCritical5" xfId="26"/>
    <cellStyle name="SAPBEXexcCritical5 2" xfId="118"/>
    <cellStyle name="SAPBEXexcCritical5 3" xfId="209"/>
    <cellStyle name="SAPBEXexcCritical6" xfId="27"/>
    <cellStyle name="SAPBEXexcCritical6 2" xfId="119"/>
    <cellStyle name="SAPBEXexcCritical6 3" xfId="204"/>
    <cellStyle name="SAPBEXexcGood1" xfId="28"/>
    <cellStyle name="SAPBEXexcGood1 2" xfId="120"/>
    <cellStyle name="SAPBEXexcGood1 3" xfId="218"/>
    <cellStyle name="SAPBEXexcGood2" xfId="29"/>
    <cellStyle name="SAPBEXexcGood2 2" xfId="121"/>
    <cellStyle name="SAPBEXexcGood2 3" xfId="191"/>
    <cellStyle name="SAPBEXexcGood3" xfId="30"/>
    <cellStyle name="SAPBEXexcGood3 2" xfId="122"/>
    <cellStyle name="SAPBEXexcGood3 3" xfId="158"/>
    <cellStyle name="SAPBEXfilterDrill" xfId="7"/>
    <cellStyle name="SAPBEXfilterItem" xfId="6"/>
    <cellStyle name="SAPBEXfilterText" xfId="31"/>
    <cellStyle name="SAPBEXformats" xfId="11"/>
    <cellStyle name="SAPBEXformats 2" xfId="103"/>
    <cellStyle name="SAPBEXformats 3" xfId="213"/>
    <cellStyle name="SAPBEXheaderItem" xfId="9"/>
    <cellStyle name="SAPBEXheaderItem 2" xfId="44"/>
    <cellStyle name="SAPBEXheaderItem 2 2" xfId="83"/>
    <cellStyle name="SAPBEXheaderItem 2 3" xfId="63"/>
    <cellStyle name="SAPBEXheaderItem 3" xfId="72"/>
    <cellStyle name="SAPBEXheaderItem 4" xfId="52"/>
    <cellStyle name="SAPBEXheaderText" xfId="8"/>
    <cellStyle name="SAPBEXheaderText 2" xfId="43"/>
    <cellStyle name="SAPBEXheaderText 2 2" xfId="82"/>
    <cellStyle name="SAPBEXheaderText 2 3" xfId="62"/>
    <cellStyle name="SAPBEXheaderText 3" xfId="71"/>
    <cellStyle name="SAPBEXheaderText 4" xfId="51"/>
    <cellStyle name="SAPBEXHLevel0" xfId="12"/>
    <cellStyle name="SAPBEXHLevel0 2" xfId="45"/>
    <cellStyle name="SAPBEXHLevel0 2 2" xfId="84"/>
    <cellStyle name="SAPBEXHLevel0 2 2 2" xfId="170"/>
    <cellStyle name="SAPBEXHLevel0 2 2 3" xfId="101"/>
    <cellStyle name="SAPBEXHLevel0 2 3" xfId="64"/>
    <cellStyle name="SAPBEXHLevel0 2 3 2" xfId="151"/>
    <cellStyle name="SAPBEXHLevel0 2 3 3" xfId="193"/>
    <cellStyle name="SAPBEXHLevel0 2 4" xfId="135"/>
    <cellStyle name="SAPBEXHLevel0 2 5" xfId="202"/>
    <cellStyle name="SAPBEXHLevel0 3" xfId="73"/>
    <cellStyle name="SAPBEXHLevel0 3 2" xfId="159"/>
    <cellStyle name="SAPBEXHLevel0 3 3" xfId="167"/>
    <cellStyle name="SAPBEXHLevel0 4" xfId="53"/>
    <cellStyle name="SAPBEXHLevel0 4 2" xfId="141"/>
    <cellStyle name="SAPBEXHLevel0 4 3" xfId="207"/>
    <cellStyle name="SAPBEXHLevel0 5" xfId="104"/>
    <cellStyle name="SAPBEXHLevel0 6" xfId="187"/>
    <cellStyle name="SAPBEXHLevel0X" xfId="32"/>
    <cellStyle name="SAPBEXHLevel0X 2" xfId="77"/>
    <cellStyle name="SAPBEXHLevel0X 2 2" xfId="163"/>
    <cellStyle name="SAPBEXHLevel0X 2 3" xfId="157"/>
    <cellStyle name="SAPBEXHLevel0X 3" xfId="57"/>
    <cellStyle name="SAPBEXHLevel0X 3 2" xfId="145"/>
    <cellStyle name="SAPBEXHLevel0X 3 3" xfId="149"/>
    <cellStyle name="SAPBEXHLevel0X 4" xfId="123"/>
    <cellStyle name="SAPBEXHLevel0X 5" xfId="211"/>
    <cellStyle name="SAPBEXHLevel1" xfId="15"/>
    <cellStyle name="SAPBEXHLevel1 2" xfId="46"/>
    <cellStyle name="SAPBEXHLevel1 2 2" xfId="85"/>
    <cellStyle name="SAPBEXHLevel1 2 2 2" xfId="171"/>
    <cellStyle name="SAPBEXHLevel1 2 2 3" xfId="134"/>
    <cellStyle name="SAPBEXHLevel1 2 3" xfId="65"/>
    <cellStyle name="SAPBEXHLevel1 2 3 2" xfId="152"/>
    <cellStyle name="SAPBEXHLevel1 2 3 3" xfId="206"/>
    <cellStyle name="SAPBEXHLevel1 2 4" xfId="136"/>
    <cellStyle name="SAPBEXHLevel1 2 5" xfId="216"/>
    <cellStyle name="SAPBEXHLevel1 3" xfId="74"/>
    <cellStyle name="SAPBEXHLevel1 3 2" xfId="160"/>
    <cellStyle name="SAPBEXHLevel1 3 3" xfId="179"/>
    <cellStyle name="SAPBEXHLevel1 4" xfId="54"/>
    <cellStyle name="SAPBEXHLevel1 4 2" xfId="142"/>
    <cellStyle name="SAPBEXHLevel1 4 3" xfId="201"/>
    <cellStyle name="SAPBEXHLevel1 5" xfId="107"/>
    <cellStyle name="SAPBEXHLevel1 6" xfId="168"/>
    <cellStyle name="SAPBEXHLevel1X" xfId="33"/>
    <cellStyle name="SAPBEXHLevel1X 2" xfId="78"/>
    <cellStyle name="SAPBEXHLevel1X 2 2" xfId="164"/>
    <cellStyle name="SAPBEXHLevel1X 2 3" xfId="96"/>
    <cellStyle name="SAPBEXHLevel1X 3" xfId="58"/>
    <cellStyle name="SAPBEXHLevel1X 3 2" xfId="146"/>
    <cellStyle name="SAPBEXHLevel1X 3 3" xfId="192"/>
    <cellStyle name="SAPBEXHLevel1X 4" xfId="124"/>
    <cellStyle name="SAPBEXHLevel1X 5" xfId="180"/>
    <cellStyle name="SAPBEXHLevel2" xfId="16"/>
    <cellStyle name="SAPBEXHLevel2 2" xfId="47"/>
    <cellStyle name="SAPBEXHLevel2 2 2" xfId="86"/>
    <cellStyle name="SAPBEXHLevel2 2 2 2" xfId="172"/>
    <cellStyle name="SAPBEXHLevel2 2 2 3" xfId="169"/>
    <cellStyle name="SAPBEXHLevel2 2 3" xfId="66"/>
    <cellStyle name="SAPBEXHLevel2 2 3 2" xfId="153"/>
    <cellStyle name="SAPBEXHLevel2 2 3 3" xfId="200"/>
    <cellStyle name="SAPBEXHLevel2 2 4" xfId="137"/>
    <cellStyle name="SAPBEXHLevel2 2 5" xfId="189"/>
    <cellStyle name="SAPBEXHLevel2 3" xfId="75"/>
    <cellStyle name="SAPBEXHLevel2 3 2" xfId="161"/>
    <cellStyle name="SAPBEXHLevel2 3 3" xfId="178"/>
    <cellStyle name="SAPBEXHLevel2 4" xfId="55"/>
    <cellStyle name="SAPBEXHLevel2 4 2" xfId="143"/>
    <cellStyle name="SAPBEXHLevel2 4 3" xfId="215"/>
    <cellStyle name="SAPBEXHLevel2 5" xfId="108"/>
    <cellStyle name="SAPBEXHLevel2 6" xfId="186"/>
    <cellStyle name="SAPBEXHLevel2X" xfId="34"/>
    <cellStyle name="SAPBEXHLevel2X 2" xfId="79"/>
    <cellStyle name="SAPBEXHLevel2X 2 2" xfId="165"/>
    <cellStyle name="SAPBEXHLevel2X 2 3" xfId="98"/>
    <cellStyle name="SAPBEXHLevel2X 3" xfId="59"/>
    <cellStyle name="SAPBEXHLevel2X 3 2" xfId="147"/>
    <cellStyle name="SAPBEXHLevel2X 3 3" xfId="205"/>
    <cellStyle name="SAPBEXHLevel2X 4" xfId="125"/>
    <cellStyle name="SAPBEXHLevel2X 5" xfId="194"/>
    <cellStyle name="SAPBEXHLevel3" xfId="17"/>
    <cellStyle name="SAPBEXHLevel3 2" xfId="48"/>
    <cellStyle name="SAPBEXHLevel3 2 2" xfId="87"/>
    <cellStyle name="SAPBEXHLevel3 2 2 2" xfId="173"/>
    <cellStyle name="SAPBEXHLevel3 2 2 3" xfId="133"/>
    <cellStyle name="SAPBEXHLevel3 2 3" xfId="67"/>
    <cellStyle name="SAPBEXHLevel3 2 3 2" xfId="154"/>
    <cellStyle name="SAPBEXHLevel3 2 3 3" xfId="214"/>
    <cellStyle name="SAPBEXHLevel3 2 4" xfId="138"/>
    <cellStyle name="SAPBEXHLevel3 2 5" xfId="100"/>
    <cellStyle name="SAPBEXHLevel3 3" xfId="76"/>
    <cellStyle name="SAPBEXHLevel3 3 2" xfId="162"/>
    <cellStyle name="SAPBEXHLevel3 3 3" xfId="177"/>
    <cellStyle name="SAPBEXHLevel3 4" xfId="56"/>
    <cellStyle name="SAPBEXHLevel3 4 2" xfId="144"/>
    <cellStyle name="SAPBEXHLevel3 4 3" xfId="188"/>
    <cellStyle name="SAPBEXHLevel3 5" xfId="109"/>
    <cellStyle name="SAPBEXHLevel3 6" xfId="150"/>
    <cellStyle name="SAPBEXHLevel3X" xfId="35"/>
    <cellStyle name="SAPBEXHLevel3X 2" xfId="80"/>
    <cellStyle name="SAPBEXHLevel3X 2 2" xfId="166"/>
    <cellStyle name="SAPBEXHLevel3X 2 3" xfId="99"/>
    <cellStyle name="SAPBEXHLevel3X 3" xfId="60"/>
    <cellStyle name="SAPBEXHLevel3X 3 2" xfId="148"/>
    <cellStyle name="SAPBEXHLevel3X 3 3" xfId="199"/>
    <cellStyle name="SAPBEXHLevel3X 4" xfId="126"/>
    <cellStyle name="SAPBEXHLevel3X 5" xfId="208"/>
    <cellStyle name="SAPBEXresData" xfId="36"/>
    <cellStyle name="SAPBEXresData 2" xfId="127"/>
    <cellStyle name="SAPBEXresData 3" xfId="203"/>
    <cellStyle name="SAPBEXresDataEmph" xfId="37"/>
    <cellStyle name="SAPBEXresDataEmph 2" xfId="128"/>
    <cellStyle name="SAPBEXresDataEmph 3" xfId="217"/>
    <cellStyle name="SAPBEXresItem" xfId="38"/>
    <cellStyle name="SAPBEXresItem 2" xfId="129"/>
    <cellStyle name="SAPBEXresItem 3" xfId="190"/>
    <cellStyle name="SAPBEXresItemX" xfId="39"/>
    <cellStyle name="SAPBEXresItemX 2" xfId="130"/>
    <cellStyle name="SAPBEXresItemX 3" xfId="140"/>
    <cellStyle name="SAPBEXstdData" xfId="18"/>
    <cellStyle name="SAPBEXstdData 2" xfId="110"/>
    <cellStyle name="SAPBEXstdData 3" xfId="185"/>
    <cellStyle name="SAPBEXstdDataEmph" xfId="40"/>
    <cellStyle name="SAPBEXstdDataEmph 2" xfId="131"/>
    <cellStyle name="SAPBEXstdDataEmph 3" xfId="196"/>
    <cellStyle name="SAPBEXstdItem" xfId="13"/>
    <cellStyle name="SAPBEXstdItem 2" xfId="105"/>
    <cellStyle name="SAPBEXstdItem 3" xfId="97"/>
    <cellStyle name="SAPBEXstdItemX" xfId="10"/>
    <cellStyle name="SAPBEXstdItemX 2" xfId="102"/>
    <cellStyle name="SAPBEXstdItemX 3" xfId="198"/>
    <cellStyle name="SAPBEXtitle" xfId="4"/>
    <cellStyle name="SAPBEXtitle 2" xfId="42"/>
    <cellStyle name="SAPBEXtitle 2 2" xfId="81"/>
    <cellStyle name="SAPBEXtitle 2 3" xfId="61"/>
    <cellStyle name="SAPBEXundefined" xfId="41"/>
    <cellStyle name="SAPBEXundefined 2" xfId="132"/>
    <cellStyle name="SAPBEXundefined 3" xfId="210"/>
    <cellStyle name="Standard" xfId="0" builtinId="0"/>
    <cellStyle name="Standard 2" xfId="2"/>
    <cellStyle name="Standard 2 2" xfId="50"/>
    <cellStyle name="Standard 2 3" xfId="3"/>
    <cellStyle name="Standard 3" xfId="49"/>
    <cellStyle name="Standard 3 2" xfId="88"/>
    <cellStyle name="Standard 3 3" xfId="68"/>
    <cellStyle name="Standard 3 3 2" xfId="91"/>
    <cellStyle name="Standard 3 3 3" xfId="155"/>
    <cellStyle name="Standard 4" xfId="69"/>
    <cellStyle name="Standard 4 2" xfId="92"/>
    <cellStyle name="Standard 4 3" xfId="156"/>
    <cellStyle name="Standard 5" xfId="95"/>
    <cellStyle name="Standard 5 2" xfId="176"/>
  </cellStyles>
  <dxfs count="0"/>
  <tableStyles count="0" defaultTableStyle="TableStyleMedium9" defaultPivotStyle="PivotStyleLight16"/>
  <colors>
    <mruColors>
      <color rgb="FFFBD581"/>
      <color rgb="FFFFF4CC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tabSelected="1" zoomScale="120" zoomScaleNormal="120" workbookViewId="0">
      <selection activeCell="A15" sqref="A15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30" t="s">
        <v>38</v>
      </c>
    </row>
    <row r="2" spans="1:6" s="3" customFormat="1" ht="24" customHeight="1" x14ac:dyDescent="0.2">
      <c r="A2" s="12" t="s">
        <v>2</v>
      </c>
      <c r="B2" s="12"/>
      <c r="C2" s="29" t="s">
        <v>36</v>
      </c>
      <c r="D2" s="29" t="s">
        <v>35</v>
      </c>
      <c r="E2" s="14" t="s">
        <v>0</v>
      </c>
    </row>
    <row r="3" spans="1:6" s="3" customFormat="1" ht="12" customHeight="1" x14ac:dyDescent="0.2">
      <c r="A3" s="4" t="s">
        <v>5</v>
      </c>
      <c r="B3" s="4" t="s">
        <v>6</v>
      </c>
      <c r="C3" s="31">
        <v>31041</v>
      </c>
      <c r="D3" s="31">
        <f>6882+8207</f>
        <v>15089</v>
      </c>
      <c r="E3" s="31">
        <f>49363-3233</f>
        <v>46130</v>
      </c>
      <c r="F3" s="6"/>
    </row>
    <row r="4" spans="1:6" s="3" customFormat="1" ht="12" customHeight="1" x14ac:dyDescent="0.2">
      <c r="A4" s="4"/>
      <c r="B4" s="4" t="s">
        <v>7</v>
      </c>
      <c r="C4" s="31">
        <v>1293</v>
      </c>
      <c r="D4" s="31">
        <f>933+1007</f>
        <v>1940</v>
      </c>
      <c r="E4" s="31">
        <v>3233</v>
      </c>
      <c r="F4" s="6"/>
    </row>
    <row r="5" spans="1:6" s="3" customFormat="1" ht="12" customHeight="1" x14ac:dyDescent="0.2">
      <c r="A5" s="4" t="s">
        <v>8</v>
      </c>
      <c r="B5" s="4" t="s">
        <v>6</v>
      </c>
      <c r="C5" s="31">
        <f>38401-C3</f>
        <v>7360</v>
      </c>
      <c r="D5" s="31">
        <f>12457+20260-15089</f>
        <v>17628</v>
      </c>
      <c r="E5" s="31">
        <f>C5+D5</f>
        <v>24988</v>
      </c>
    </row>
    <row r="6" spans="1:6" s="3" customFormat="1" ht="12" customHeight="1" x14ac:dyDescent="0.2">
      <c r="A6" s="4"/>
      <c r="B6" s="4" t="s">
        <v>7</v>
      </c>
      <c r="C6" s="31">
        <f>8257-C4</f>
        <v>6964</v>
      </c>
      <c r="D6" s="31">
        <f>14071+20401-1940</f>
        <v>32532</v>
      </c>
      <c r="E6" s="31">
        <f>C6+D6</f>
        <v>39496</v>
      </c>
    </row>
    <row r="7" spans="1:6" s="3" customFormat="1" ht="12" customHeight="1" x14ac:dyDescent="0.2">
      <c r="A7" s="16" t="s">
        <v>9</v>
      </c>
      <c r="B7" s="16" t="s">
        <v>10</v>
      </c>
      <c r="C7" s="32">
        <f>SUM(C3:C6)</f>
        <v>46658</v>
      </c>
      <c r="D7" s="32">
        <f>SUM(D3:D6)</f>
        <v>67189</v>
      </c>
      <c r="E7" s="32">
        <f>SUM(E3:E6)</f>
        <v>113847</v>
      </c>
    </row>
    <row r="8" spans="1:6" s="3" customFormat="1" ht="12" customHeight="1" x14ac:dyDescent="0.2">
      <c r="A8" s="4" t="s">
        <v>11</v>
      </c>
      <c r="B8" s="4" t="s">
        <v>6</v>
      </c>
      <c r="C8" s="33">
        <v>7833</v>
      </c>
      <c r="D8" s="33">
        <f>898+3135</f>
        <v>4033</v>
      </c>
      <c r="E8" s="33">
        <f>C8+D8</f>
        <v>11866</v>
      </c>
    </row>
    <row r="9" spans="1:6" s="3" customFormat="1" ht="12" customHeight="1" x14ac:dyDescent="0.2">
      <c r="B9" s="4" t="s">
        <v>7</v>
      </c>
      <c r="C9" s="31">
        <v>1702</v>
      </c>
      <c r="D9" s="31">
        <f>731+3435</f>
        <v>4166</v>
      </c>
      <c r="E9" s="33">
        <f>C9+D9</f>
        <v>5868</v>
      </c>
    </row>
    <row r="10" spans="1:6" s="3" customFormat="1" ht="12" customHeight="1" x14ac:dyDescent="0.2">
      <c r="A10" s="4" t="s">
        <v>12</v>
      </c>
      <c r="B10" s="4" t="s">
        <v>6</v>
      </c>
      <c r="C10" s="31">
        <v>7731</v>
      </c>
      <c r="D10" s="31">
        <f>1183+3354</f>
        <v>4537</v>
      </c>
      <c r="E10" s="33">
        <f>C10+D10</f>
        <v>12268</v>
      </c>
    </row>
    <row r="11" spans="1:6" s="3" customFormat="1" ht="12" customHeight="1" x14ac:dyDescent="0.2">
      <c r="B11" s="4" t="s">
        <v>7</v>
      </c>
      <c r="C11" s="31">
        <v>2409</v>
      </c>
      <c r="D11" s="31">
        <f>580+2683</f>
        <v>3263</v>
      </c>
      <c r="E11" s="33">
        <f>C11+D11</f>
        <v>5672</v>
      </c>
    </row>
    <row r="12" spans="1:6" s="3" customFormat="1" ht="12" customHeight="1" x14ac:dyDescent="0.2">
      <c r="A12" s="16" t="s">
        <v>13</v>
      </c>
      <c r="B12" s="16" t="s">
        <v>10</v>
      </c>
      <c r="C12" s="32">
        <v>19675</v>
      </c>
      <c r="D12" s="32">
        <v>15999</v>
      </c>
      <c r="E12" s="32">
        <f>C12+D12</f>
        <v>35674</v>
      </c>
    </row>
    <row r="13" spans="1:6" s="3" customFormat="1" ht="12" customHeight="1" x14ac:dyDescent="0.2">
      <c r="A13" s="12" t="s">
        <v>14</v>
      </c>
      <c r="B13" s="12" t="s">
        <v>10</v>
      </c>
      <c r="C13" s="34" t="s">
        <v>37</v>
      </c>
      <c r="D13" s="34">
        <f>149521-66333</f>
        <v>83188</v>
      </c>
      <c r="E13" s="34">
        <v>149521</v>
      </c>
      <c r="F13" s="6"/>
    </row>
    <row r="14" spans="1:6" ht="12" customHeight="1" x14ac:dyDescent="0.2"/>
    <row r="15" spans="1:6" x14ac:dyDescent="0.2">
      <c r="A15" s="10" t="s">
        <v>1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26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36865</v>
      </c>
      <c r="D4" s="5">
        <v>18038</v>
      </c>
      <c r="E4" s="5">
        <f>SUM(C4:D4)</f>
        <v>54903</v>
      </c>
    </row>
    <row r="5" spans="1:6" s="20" customFormat="1" ht="12" customHeight="1" x14ac:dyDescent="0.2">
      <c r="A5" s="4"/>
      <c r="B5" s="4" t="s">
        <v>7</v>
      </c>
      <c r="C5" s="5">
        <v>963</v>
      </c>
      <c r="D5" s="5">
        <v>1751</v>
      </c>
      <c r="E5" s="5">
        <f t="shared" ref="E5:E7" si="0">SUM(C5:D5)</f>
        <v>2714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9001</v>
      </c>
      <c r="D6" s="5">
        <v>19045</v>
      </c>
      <c r="E6" s="5">
        <f t="shared" si="0"/>
        <v>28046</v>
      </c>
    </row>
    <row r="7" spans="1:6" s="20" customFormat="1" ht="12" customHeight="1" x14ac:dyDescent="0.2">
      <c r="A7" s="4"/>
      <c r="B7" s="4" t="s">
        <v>7</v>
      </c>
      <c r="C7" s="5">
        <v>8277</v>
      </c>
      <c r="D7" s="5">
        <v>39626</v>
      </c>
      <c r="E7" s="5">
        <f t="shared" si="0"/>
        <v>47903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55106</v>
      </c>
      <c r="D8" s="17">
        <f>SUM(D4:D7)</f>
        <v>78460</v>
      </c>
      <c r="E8" s="17">
        <f>SUM(C8:D8)</f>
        <v>133566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7661</v>
      </c>
      <c r="D10" s="5">
        <v>3740</v>
      </c>
      <c r="E10" s="5">
        <f>SUM(C10:D10)</f>
        <v>11401</v>
      </c>
    </row>
    <row r="11" spans="1:6" s="20" customFormat="1" ht="12" customHeight="1" x14ac:dyDescent="0.2">
      <c r="A11" s="4"/>
      <c r="B11" s="4" t="s">
        <v>7</v>
      </c>
      <c r="C11" s="5">
        <v>1767</v>
      </c>
      <c r="D11" s="5">
        <v>3540</v>
      </c>
      <c r="E11" s="5">
        <f t="shared" ref="E11:E13" si="1">C11+D11</f>
        <v>5307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6396</v>
      </c>
      <c r="D12" s="5">
        <v>3162</v>
      </c>
      <c r="E12" s="5">
        <f t="shared" si="1"/>
        <v>9558</v>
      </c>
    </row>
    <row r="13" spans="1:6" s="20" customFormat="1" ht="12" customHeight="1" x14ac:dyDescent="0.2">
      <c r="A13" s="4"/>
      <c r="B13" s="4" t="s">
        <v>7</v>
      </c>
      <c r="C13" s="5">
        <v>1785</v>
      </c>
      <c r="D13" s="5">
        <v>2450</v>
      </c>
      <c r="E13" s="5">
        <f t="shared" si="1"/>
        <v>4235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17609</v>
      </c>
      <c r="D14" s="17">
        <f>SUM(D10:D13)</f>
        <v>12892</v>
      </c>
      <c r="E14" s="17">
        <f>SUM(C14:D14)</f>
        <v>30501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72715</v>
      </c>
      <c r="D16" s="15">
        <f t="shared" ref="D16" si="2">D8+D14</f>
        <v>91352</v>
      </c>
      <c r="E16" s="15">
        <f>E8+E14</f>
        <v>164067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25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37638</v>
      </c>
      <c r="D4" s="5">
        <v>18600</v>
      </c>
      <c r="E4" s="5">
        <f>C4+D4</f>
        <v>56238</v>
      </c>
    </row>
    <row r="5" spans="1:6" s="20" customFormat="1" ht="12" customHeight="1" x14ac:dyDescent="0.2">
      <c r="A5" s="4"/>
      <c r="B5" s="4" t="s">
        <v>7</v>
      </c>
      <c r="C5" s="5">
        <v>1009</v>
      </c>
      <c r="D5" s="5">
        <v>1818</v>
      </c>
      <c r="E5" s="5">
        <f>C5+D5</f>
        <v>2827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9229</v>
      </c>
      <c r="D6" s="5">
        <v>19351</v>
      </c>
      <c r="E6" s="5">
        <f>C6+D6</f>
        <v>28580</v>
      </c>
    </row>
    <row r="7" spans="1:6" s="20" customFormat="1" ht="12" customHeight="1" x14ac:dyDescent="0.2">
      <c r="A7" s="4"/>
      <c r="B7" s="4" t="s">
        <v>7</v>
      </c>
      <c r="C7" s="5">
        <v>8411</v>
      </c>
      <c r="D7" s="5">
        <v>40153</v>
      </c>
      <c r="E7" s="5">
        <f>C7+D7</f>
        <v>48564</v>
      </c>
    </row>
    <row r="8" spans="1:6" s="20" customFormat="1" ht="12" customHeight="1" x14ac:dyDescent="0.2">
      <c r="A8" s="16" t="s">
        <v>9</v>
      </c>
      <c r="B8" s="16" t="s">
        <v>10</v>
      </c>
      <c r="C8" s="17">
        <v>56287</v>
      </c>
      <c r="D8" s="17">
        <v>79922</v>
      </c>
      <c r="E8" s="17">
        <f t="shared" ref="E8" si="0">SUM(E4:E7)</f>
        <v>136209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7917</v>
      </c>
      <c r="D10" s="5">
        <v>3820</v>
      </c>
      <c r="E10" s="5">
        <f>C10+D10</f>
        <v>11737</v>
      </c>
    </row>
    <row r="11" spans="1:6" s="20" customFormat="1" ht="12" customHeight="1" x14ac:dyDescent="0.2">
      <c r="A11" s="4"/>
      <c r="B11" s="4" t="s">
        <v>7</v>
      </c>
      <c r="C11" s="5">
        <v>1906</v>
      </c>
      <c r="D11" s="5">
        <v>3622</v>
      </c>
      <c r="E11" s="5">
        <f>C11+D11</f>
        <v>5528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6469</v>
      </c>
      <c r="D12" s="5">
        <v>3174</v>
      </c>
      <c r="E12" s="5">
        <f>C12+D12</f>
        <v>9643</v>
      </c>
    </row>
    <row r="13" spans="1:6" s="20" customFormat="1" ht="12" customHeight="1" x14ac:dyDescent="0.2">
      <c r="A13" s="4"/>
      <c r="B13" s="4" t="s">
        <v>7</v>
      </c>
      <c r="C13" s="5">
        <v>1760</v>
      </c>
      <c r="D13" s="5">
        <v>2585</v>
      </c>
      <c r="E13" s="5">
        <f>C13+D13</f>
        <v>4345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v>18052</v>
      </c>
      <c r="D14" s="17">
        <v>13201</v>
      </c>
      <c r="E14" s="17">
        <f t="shared" ref="E14" si="1">SUM(E10:E13)</f>
        <v>31253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v>74339</v>
      </c>
      <c r="D16" s="15">
        <v>93123</v>
      </c>
      <c r="E16" s="15">
        <f t="shared" ref="E16" si="2">E8+E14</f>
        <v>167462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15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38373</v>
      </c>
      <c r="D4" s="5">
        <v>18763</v>
      </c>
      <c r="E4" s="5">
        <f>C4+D4</f>
        <v>57136</v>
      </c>
    </row>
    <row r="5" spans="1:6" s="20" customFormat="1" ht="12" customHeight="1" x14ac:dyDescent="0.2">
      <c r="A5" s="4"/>
      <c r="B5" s="4" t="s">
        <v>7</v>
      </c>
      <c r="C5" s="5">
        <v>1022</v>
      </c>
      <c r="D5" s="5">
        <v>1876</v>
      </c>
      <c r="E5" s="5">
        <f>C5+D5</f>
        <v>2898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9426</v>
      </c>
      <c r="D6" s="5">
        <v>19759</v>
      </c>
      <c r="E6" s="5">
        <f>C6+D6</f>
        <v>29185</v>
      </c>
    </row>
    <row r="7" spans="1:6" s="20" customFormat="1" ht="12" customHeight="1" x14ac:dyDescent="0.2">
      <c r="A7" s="4"/>
      <c r="B7" s="4" t="s">
        <v>7</v>
      </c>
      <c r="C7" s="5">
        <v>8765</v>
      </c>
      <c r="D7" s="5">
        <v>40876</v>
      </c>
      <c r="E7" s="5">
        <f>C7+D7</f>
        <v>49641</v>
      </c>
    </row>
    <row r="8" spans="1:6" s="20" customFormat="1" ht="12" customHeight="1" x14ac:dyDescent="0.2">
      <c r="A8" s="16" t="s">
        <v>9</v>
      </c>
      <c r="B8" s="16" t="s">
        <v>10</v>
      </c>
      <c r="C8" s="17">
        <f t="shared" ref="C8:E8" si="0">SUM(C4:C7)</f>
        <v>57586</v>
      </c>
      <c r="D8" s="17">
        <f t="shared" si="0"/>
        <v>81274</v>
      </c>
      <c r="E8" s="17">
        <f t="shared" si="0"/>
        <v>138860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7826</v>
      </c>
      <c r="D10" s="5">
        <v>3959</v>
      </c>
      <c r="E10" s="5">
        <f>C10+D10</f>
        <v>11785</v>
      </c>
    </row>
    <row r="11" spans="1:6" s="20" customFormat="1" ht="12" customHeight="1" x14ac:dyDescent="0.2">
      <c r="A11" s="4"/>
      <c r="B11" s="4" t="s">
        <v>7</v>
      </c>
      <c r="C11" s="5">
        <v>2044</v>
      </c>
      <c r="D11" s="5">
        <v>3498</v>
      </c>
      <c r="E11" s="5">
        <f>C11+D11</f>
        <v>5542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6293</v>
      </c>
      <c r="D12" s="5">
        <v>3015</v>
      </c>
      <c r="E12" s="5">
        <f>C12+D12</f>
        <v>9308</v>
      </c>
    </row>
    <row r="13" spans="1:6" s="20" customFormat="1" ht="12" customHeight="1" x14ac:dyDescent="0.2">
      <c r="A13" s="4"/>
      <c r="B13" s="4" t="s">
        <v>7</v>
      </c>
      <c r="C13" s="5">
        <v>1731</v>
      </c>
      <c r="D13" s="5">
        <v>2562</v>
      </c>
      <c r="E13" s="5">
        <f>C13+D13</f>
        <v>4293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 t="shared" ref="C14:E14" si="1">SUM(C10:C13)</f>
        <v>17894</v>
      </c>
      <c r="D14" s="17">
        <f t="shared" si="1"/>
        <v>13034</v>
      </c>
      <c r="E14" s="17">
        <f t="shared" si="1"/>
        <v>30928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 t="shared" ref="C16:E16" si="2">C8+C14</f>
        <v>75480</v>
      </c>
      <c r="D16" s="15">
        <f t="shared" si="2"/>
        <v>94308</v>
      </c>
      <c r="E16" s="15">
        <f t="shared" si="2"/>
        <v>169788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16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39962</v>
      </c>
      <c r="D4" s="5">
        <v>18048</v>
      </c>
      <c r="E4" s="5">
        <f>C4+D4</f>
        <v>58010</v>
      </c>
    </row>
    <row r="5" spans="1:6" s="20" customFormat="1" ht="12" customHeight="1" x14ac:dyDescent="0.2">
      <c r="A5" s="4"/>
      <c r="B5" s="4" t="s">
        <v>7</v>
      </c>
      <c r="C5" s="5">
        <v>1005</v>
      </c>
      <c r="D5" s="5">
        <v>1879</v>
      </c>
      <c r="E5" s="5">
        <f t="shared" ref="E5:E7" si="0">C5+D5</f>
        <v>2884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9685</v>
      </c>
      <c r="D6" s="5">
        <v>19870</v>
      </c>
      <c r="E6" s="5">
        <f t="shared" si="0"/>
        <v>29555</v>
      </c>
    </row>
    <row r="7" spans="1:6" s="20" customFormat="1" ht="12" customHeight="1" x14ac:dyDescent="0.2">
      <c r="A7" s="4"/>
      <c r="B7" s="4" t="s">
        <v>7</v>
      </c>
      <c r="C7" s="5">
        <v>9057</v>
      </c>
      <c r="D7" s="5">
        <v>41609</v>
      </c>
      <c r="E7" s="5">
        <f t="shared" si="0"/>
        <v>50666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59709</v>
      </c>
      <c r="D8" s="17">
        <f>SUM(D4:D7)</f>
        <v>81406</v>
      </c>
      <c r="E8" s="17">
        <v>141236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8069</v>
      </c>
      <c r="D10" s="5">
        <v>3854</v>
      </c>
      <c r="E10" s="5">
        <f t="shared" ref="E10:E16" si="1">C10+D10</f>
        <v>11923</v>
      </c>
    </row>
    <row r="11" spans="1:6" s="20" customFormat="1" ht="12" customHeight="1" x14ac:dyDescent="0.2">
      <c r="A11" s="4"/>
      <c r="B11" s="4" t="s">
        <v>7</v>
      </c>
      <c r="C11" s="5">
        <v>2054</v>
      </c>
      <c r="D11" s="5">
        <v>3390</v>
      </c>
      <c r="E11" s="5">
        <f t="shared" si="1"/>
        <v>5444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6236</v>
      </c>
      <c r="D12" s="5">
        <v>3020</v>
      </c>
      <c r="E12" s="5">
        <f t="shared" si="1"/>
        <v>9256</v>
      </c>
    </row>
    <row r="13" spans="1:6" s="20" customFormat="1" ht="12" customHeight="1" x14ac:dyDescent="0.2">
      <c r="A13" s="4"/>
      <c r="B13" s="4" t="s">
        <v>7</v>
      </c>
      <c r="C13" s="5">
        <v>1532</v>
      </c>
      <c r="D13" s="5">
        <v>2364</v>
      </c>
      <c r="E13" s="5">
        <f t="shared" si="1"/>
        <v>3896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17891</v>
      </c>
      <c r="D14" s="17">
        <f>SUM(D10:D13)</f>
        <v>12628</v>
      </c>
      <c r="E14" s="17">
        <f t="shared" si="1"/>
        <v>30519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77600</v>
      </c>
      <c r="D16" s="15">
        <f>D8+D14</f>
        <v>94034</v>
      </c>
      <c r="E16" s="15">
        <f t="shared" si="1"/>
        <v>171634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19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40418</v>
      </c>
      <c r="D4" s="5">
        <v>18348</v>
      </c>
      <c r="E4" s="5">
        <f>C4+D4</f>
        <v>58766</v>
      </c>
    </row>
    <row r="5" spans="1:6" s="20" customFormat="1" ht="12" customHeight="1" x14ac:dyDescent="0.2">
      <c r="A5" s="4"/>
      <c r="B5" s="4" t="s">
        <v>7</v>
      </c>
      <c r="C5" s="5">
        <v>1005</v>
      </c>
      <c r="D5" s="5">
        <v>1993</v>
      </c>
      <c r="E5" s="5">
        <f t="shared" ref="E5:E7" si="0">C5+D5</f>
        <v>2998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9707</v>
      </c>
      <c r="D6" s="5">
        <v>20120</v>
      </c>
      <c r="E6" s="5">
        <f t="shared" si="0"/>
        <v>29827</v>
      </c>
    </row>
    <row r="7" spans="1:6" s="20" customFormat="1" ht="12" customHeight="1" x14ac:dyDescent="0.2">
      <c r="A7" s="4"/>
      <c r="B7" s="4" t="s">
        <v>7</v>
      </c>
      <c r="C7" s="5">
        <v>9141</v>
      </c>
      <c r="D7" s="5">
        <v>41925</v>
      </c>
      <c r="E7" s="5">
        <f t="shared" si="0"/>
        <v>51066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60271</v>
      </c>
      <c r="D8" s="17">
        <f>SUM(D4:D7)</f>
        <v>82386</v>
      </c>
      <c r="E8" s="17">
        <f>C8+D8</f>
        <v>142657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7783</v>
      </c>
      <c r="D10" s="5">
        <v>3927</v>
      </c>
      <c r="E10" s="5">
        <f>C10+D10</f>
        <v>11710</v>
      </c>
    </row>
    <row r="11" spans="1:6" s="20" customFormat="1" ht="12" customHeight="1" x14ac:dyDescent="0.2">
      <c r="A11" s="4"/>
      <c r="B11" s="4" t="s">
        <v>7</v>
      </c>
      <c r="C11" s="5">
        <v>2008</v>
      </c>
      <c r="D11" s="5">
        <v>3647</v>
      </c>
      <c r="E11" s="5">
        <f t="shared" ref="E11:E13" si="1">C11+D11</f>
        <v>5655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6262</v>
      </c>
      <c r="D12" s="5">
        <v>2885</v>
      </c>
      <c r="E12" s="5">
        <f t="shared" si="1"/>
        <v>9147</v>
      </c>
    </row>
    <row r="13" spans="1:6" s="20" customFormat="1" ht="12" customHeight="1" x14ac:dyDescent="0.2">
      <c r="A13" s="4"/>
      <c r="B13" s="4" t="s">
        <v>7</v>
      </c>
      <c r="C13" s="5">
        <v>1556</v>
      </c>
      <c r="D13" s="5">
        <v>2266</v>
      </c>
      <c r="E13" s="5">
        <f t="shared" si="1"/>
        <v>3822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17609</v>
      </c>
      <c r="D14" s="17">
        <f>SUM(D10:D13)</f>
        <v>12725</v>
      </c>
      <c r="E14" s="17">
        <f>C14+D14</f>
        <v>30334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77880</v>
      </c>
      <c r="D16" s="15">
        <f>D8+D14</f>
        <v>95111</v>
      </c>
      <c r="E16" s="15">
        <f>C16+D16</f>
        <v>172991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18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43500</v>
      </c>
      <c r="D4" s="5">
        <v>21500</v>
      </c>
      <c r="E4" s="5">
        <f>C4+D4</f>
        <v>65000</v>
      </c>
    </row>
    <row r="5" spans="1:6" s="20" customFormat="1" ht="12" customHeight="1" x14ac:dyDescent="0.2">
      <c r="A5" s="4"/>
      <c r="B5" s="4" t="s">
        <v>7</v>
      </c>
      <c r="C5" s="5">
        <v>700</v>
      </c>
      <c r="D5" s="5">
        <v>2600</v>
      </c>
      <c r="E5" s="5">
        <f t="shared" ref="E5:E7" si="0">C5+D5</f>
        <v>3300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8900</v>
      </c>
      <c r="D6" s="5">
        <v>16700</v>
      </c>
      <c r="E6" s="5">
        <f t="shared" si="0"/>
        <v>25600</v>
      </c>
    </row>
    <row r="7" spans="1:6" s="20" customFormat="1" ht="12" customHeight="1" x14ac:dyDescent="0.2">
      <c r="A7" s="4"/>
      <c r="B7" s="4" t="s">
        <v>7</v>
      </c>
      <c r="C7" s="5">
        <v>10200</v>
      </c>
      <c r="D7" s="5">
        <v>42600</v>
      </c>
      <c r="E7" s="5">
        <f t="shared" si="0"/>
        <v>52800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63300</v>
      </c>
      <c r="D8" s="17">
        <f>SUM(D4:D7)</f>
        <v>83400</v>
      </c>
      <c r="E8" s="17">
        <f>C8+D8</f>
        <v>146700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8300</v>
      </c>
      <c r="D10" s="5">
        <v>3500</v>
      </c>
      <c r="E10" s="5">
        <f>C10+D10</f>
        <v>11800</v>
      </c>
    </row>
    <row r="11" spans="1:6" s="20" customFormat="1" ht="12" customHeight="1" x14ac:dyDescent="0.2">
      <c r="A11" s="4"/>
      <c r="B11" s="4" t="s">
        <v>7</v>
      </c>
      <c r="C11" s="5">
        <v>1800</v>
      </c>
      <c r="D11" s="5">
        <v>3100</v>
      </c>
      <c r="E11" s="5">
        <f t="shared" ref="E11:E13" si="1">C11+D11</f>
        <v>4900</v>
      </c>
    </row>
    <row r="12" spans="1:6" s="20" customFormat="1" ht="12" customHeight="1" x14ac:dyDescent="0.2">
      <c r="A12" s="4" t="s">
        <v>12</v>
      </c>
      <c r="B12" s="4" t="s">
        <v>6</v>
      </c>
      <c r="C12" s="5">
        <v>7200</v>
      </c>
      <c r="D12" s="5">
        <v>2600</v>
      </c>
      <c r="E12" s="5">
        <f t="shared" si="1"/>
        <v>9800</v>
      </c>
    </row>
    <row r="13" spans="1:6" s="20" customFormat="1" ht="12" customHeight="1" x14ac:dyDescent="0.2">
      <c r="A13" s="4"/>
      <c r="B13" s="4" t="s">
        <v>7</v>
      </c>
      <c r="C13" s="5">
        <v>1500</v>
      </c>
      <c r="D13" s="5">
        <v>2000</v>
      </c>
      <c r="E13" s="5">
        <f t="shared" si="1"/>
        <v>3500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18800</v>
      </c>
      <c r="D14" s="17">
        <f>SUM(D10:D13)</f>
        <v>11200</v>
      </c>
      <c r="E14" s="17">
        <f>C14+D14</f>
        <v>30000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82100</v>
      </c>
      <c r="D16" s="15">
        <f>D8+D14</f>
        <v>94600</v>
      </c>
      <c r="E16" s="15">
        <f>C16+D16</f>
        <v>176700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20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44067</v>
      </c>
      <c r="D4" s="5">
        <v>23821</v>
      </c>
      <c r="E4" s="5">
        <f>C4+D4</f>
        <v>67888</v>
      </c>
    </row>
    <row r="5" spans="1:6" s="20" customFormat="1" ht="12" customHeight="1" x14ac:dyDescent="0.2">
      <c r="A5" s="4"/>
      <c r="B5" s="4" t="s">
        <v>7</v>
      </c>
      <c r="C5" s="5">
        <v>455</v>
      </c>
      <c r="D5" s="5">
        <v>1534</v>
      </c>
      <c r="E5" s="5">
        <f t="shared" ref="E5:E7" si="0">C5+D5</f>
        <v>1989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13323</v>
      </c>
      <c r="D6" s="5">
        <v>17621</v>
      </c>
      <c r="E6" s="5">
        <f t="shared" si="0"/>
        <v>30944</v>
      </c>
    </row>
    <row r="7" spans="1:6" s="20" customFormat="1" ht="12" customHeight="1" x14ac:dyDescent="0.2">
      <c r="A7" s="4"/>
      <c r="B7" s="4" t="s">
        <v>7</v>
      </c>
      <c r="C7" s="5">
        <v>9790</v>
      </c>
      <c r="D7" s="5">
        <v>46749</v>
      </c>
      <c r="E7" s="5">
        <f t="shared" si="0"/>
        <v>56539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67635</v>
      </c>
      <c r="D8" s="17">
        <f>SUM(D4:D7)</f>
        <v>89725</v>
      </c>
      <c r="E8" s="17">
        <f>C8+D8</f>
        <v>157360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7986</v>
      </c>
      <c r="D10" s="5">
        <v>3867</v>
      </c>
      <c r="E10" s="5">
        <f>C10+D10</f>
        <v>11853</v>
      </c>
    </row>
    <row r="11" spans="1:6" s="20" customFormat="1" ht="12" customHeight="1" x14ac:dyDescent="0.2">
      <c r="A11" s="4"/>
      <c r="B11" s="4" t="s">
        <v>7</v>
      </c>
      <c r="C11" s="5">
        <v>1882</v>
      </c>
      <c r="D11" s="5">
        <v>3336</v>
      </c>
      <c r="E11" s="5">
        <f t="shared" ref="E11:E13" si="1">C11+D11</f>
        <v>5218</v>
      </c>
    </row>
    <row r="12" spans="1:6" s="20" customFormat="1" ht="12" customHeight="1" x14ac:dyDescent="0.2">
      <c r="A12" s="4" t="s">
        <v>12</v>
      </c>
      <c r="B12" s="4" t="s">
        <v>6</v>
      </c>
      <c r="C12" s="5">
        <v>7008</v>
      </c>
      <c r="D12" s="5">
        <v>3034</v>
      </c>
      <c r="E12" s="5">
        <f t="shared" si="1"/>
        <v>10042</v>
      </c>
    </row>
    <row r="13" spans="1:6" s="20" customFormat="1" ht="12" customHeight="1" x14ac:dyDescent="0.2">
      <c r="A13" s="4"/>
      <c r="B13" s="4" t="s">
        <v>7</v>
      </c>
      <c r="C13" s="5">
        <v>1485</v>
      </c>
      <c r="D13" s="5">
        <v>2066</v>
      </c>
      <c r="E13" s="5">
        <f t="shared" si="1"/>
        <v>3551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18361</v>
      </c>
      <c r="D14" s="17">
        <f>SUM(D10:D13)</f>
        <v>12303</v>
      </c>
      <c r="E14" s="17">
        <f>C14+D14</f>
        <v>30664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85996</v>
      </c>
      <c r="D16" s="15">
        <f>D8+D14</f>
        <v>102028</v>
      </c>
      <c r="E16" s="15">
        <f>C16+D16</f>
        <v>188024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21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44678</v>
      </c>
      <c r="D4" s="5">
        <v>24670</v>
      </c>
      <c r="E4" s="5">
        <f>C4+D4</f>
        <v>69348</v>
      </c>
    </row>
    <row r="5" spans="1:6" s="20" customFormat="1" ht="12" customHeight="1" x14ac:dyDescent="0.2">
      <c r="A5" s="4"/>
      <c r="B5" s="4" t="s">
        <v>7</v>
      </c>
      <c r="C5" s="5">
        <v>421</v>
      </c>
      <c r="D5" s="5">
        <v>1609</v>
      </c>
      <c r="E5" s="5">
        <f t="shared" ref="E5:E7" si="0">C5+D5</f>
        <v>2030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14891</v>
      </c>
      <c r="D6" s="5">
        <v>16474</v>
      </c>
      <c r="E6" s="5">
        <f t="shared" si="0"/>
        <v>31365</v>
      </c>
    </row>
    <row r="7" spans="1:6" s="20" customFormat="1" ht="12" customHeight="1" x14ac:dyDescent="0.2">
      <c r="A7" s="4"/>
      <c r="B7" s="4" t="s">
        <v>7</v>
      </c>
      <c r="C7" s="5">
        <v>9462</v>
      </c>
      <c r="D7" s="5">
        <v>47242</v>
      </c>
      <c r="E7" s="5">
        <f t="shared" si="0"/>
        <v>56704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69452</v>
      </c>
      <c r="D8" s="17">
        <f>SUM(D4:D7)</f>
        <v>89995</v>
      </c>
      <c r="E8" s="17">
        <f>C8+D8</f>
        <v>159447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8563</v>
      </c>
      <c r="D10" s="5">
        <v>3897</v>
      </c>
      <c r="E10" s="5">
        <f>C10+D10</f>
        <v>12460</v>
      </c>
    </row>
    <row r="11" spans="1:6" s="20" customFormat="1" ht="12" customHeight="1" x14ac:dyDescent="0.2">
      <c r="A11" s="4"/>
      <c r="B11" s="4" t="s">
        <v>7</v>
      </c>
      <c r="C11" s="5">
        <v>1950</v>
      </c>
      <c r="D11" s="5">
        <v>3303</v>
      </c>
      <c r="E11" s="5">
        <f t="shared" ref="E11:E13" si="1">C11+D11</f>
        <v>5253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6859</v>
      </c>
      <c r="D12" s="5">
        <v>2959</v>
      </c>
      <c r="E12" s="5">
        <f t="shared" si="1"/>
        <v>9818</v>
      </c>
    </row>
    <row r="13" spans="1:6" s="20" customFormat="1" ht="12" customHeight="1" x14ac:dyDescent="0.2">
      <c r="A13" s="4"/>
      <c r="B13" s="4" t="s">
        <v>7</v>
      </c>
      <c r="C13" s="5">
        <v>1463</v>
      </c>
      <c r="D13" s="5">
        <v>1937</v>
      </c>
      <c r="E13" s="5">
        <f t="shared" si="1"/>
        <v>3400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18835</v>
      </c>
      <c r="D14" s="17">
        <f>SUM(D10:D13)</f>
        <v>12096</v>
      </c>
      <c r="E14" s="17">
        <f>C14+D14</f>
        <v>30931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88287</v>
      </c>
      <c r="D16" s="15">
        <f>D8+D14</f>
        <v>102091</v>
      </c>
      <c r="E16" s="15">
        <f>C16+D16</f>
        <v>190378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22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46739</v>
      </c>
      <c r="D4" s="5">
        <v>22742</v>
      </c>
      <c r="E4" s="5">
        <f>C4+D4</f>
        <v>69481</v>
      </c>
    </row>
    <row r="5" spans="1:6" s="20" customFormat="1" ht="12" customHeight="1" x14ac:dyDescent="0.2">
      <c r="A5" s="4"/>
      <c r="B5" s="4" t="s">
        <v>7</v>
      </c>
      <c r="C5" s="5">
        <v>559</v>
      </c>
      <c r="D5" s="5">
        <v>1958</v>
      </c>
      <c r="E5" s="5">
        <f t="shared" ref="E5:E7" si="0">C5+D5</f>
        <v>2517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7850</v>
      </c>
      <c r="D6" s="5">
        <v>18524</v>
      </c>
      <c r="E6" s="5">
        <f t="shared" si="0"/>
        <v>26374</v>
      </c>
    </row>
    <row r="7" spans="1:6" s="20" customFormat="1" ht="12" customHeight="1" x14ac:dyDescent="0.2">
      <c r="A7" s="4"/>
      <c r="B7" s="4" t="s">
        <v>7</v>
      </c>
      <c r="C7" s="5">
        <v>13425</v>
      </c>
      <c r="D7" s="5">
        <v>45886</v>
      </c>
      <c r="E7" s="5">
        <f t="shared" si="0"/>
        <v>59311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68573</v>
      </c>
      <c r="D8" s="17">
        <f>SUM(D4:D7)</f>
        <v>89110</v>
      </c>
      <c r="E8" s="17">
        <f>C8+D8</f>
        <v>157683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10173</v>
      </c>
      <c r="D10" s="5">
        <v>4624</v>
      </c>
      <c r="E10" s="5">
        <f>C10+D10</f>
        <v>14797</v>
      </c>
    </row>
    <row r="11" spans="1:6" s="20" customFormat="1" ht="12" customHeight="1" x14ac:dyDescent="0.2">
      <c r="A11" s="4"/>
      <c r="B11" s="4" t="s">
        <v>7</v>
      </c>
      <c r="C11" s="5">
        <v>2387</v>
      </c>
      <c r="D11" s="5">
        <v>3948</v>
      </c>
      <c r="E11" s="5">
        <f t="shared" ref="E11:E13" si="1">C11+D11</f>
        <v>6335</v>
      </c>
    </row>
    <row r="12" spans="1:6" s="20" customFormat="1" ht="12" customHeight="1" x14ac:dyDescent="0.2">
      <c r="A12" s="4" t="s">
        <v>12</v>
      </c>
      <c r="B12" s="4" t="s">
        <v>6</v>
      </c>
      <c r="C12" s="5">
        <v>7669</v>
      </c>
      <c r="D12" s="5">
        <v>2971</v>
      </c>
      <c r="E12" s="5">
        <f t="shared" si="1"/>
        <v>10640</v>
      </c>
    </row>
    <row r="13" spans="1:6" s="20" customFormat="1" ht="12" customHeight="1" x14ac:dyDescent="0.2">
      <c r="A13" s="4"/>
      <c r="B13" s="4" t="s">
        <v>7</v>
      </c>
      <c r="C13" s="5">
        <v>1714</v>
      </c>
      <c r="D13" s="5">
        <v>2010</v>
      </c>
      <c r="E13" s="5">
        <f t="shared" si="1"/>
        <v>3724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21943</v>
      </c>
      <c r="D14" s="17">
        <f>SUM(D10:D13)</f>
        <v>13553</v>
      </c>
      <c r="E14" s="17">
        <f>C14+D14</f>
        <v>35496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90516</v>
      </c>
      <c r="D16" s="15">
        <f>D8+D14</f>
        <v>102663</v>
      </c>
      <c r="E16" s="15">
        <f>C16+D16</f>
        <v>193179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23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47656</v>
      </c>
      <c r="D4" s="5">
        <v>23561</v>
      </c>
      <c r="E4" s="5">
        <f>C4+D4</f>
        <v>71217</v>
      </c>
    </row>
    <row r="5" spans="1:6" s="20" customFormat="1" ht="12" customHeight="1" x14ac:dyDescent="0.2">
      <c r="A5" s="4"/>
      <c r="B5" s="4" t="s">
        <v>7</v>
      </c>
      <c r="C5" s="5">
        <v>573</v>
      </c>
      <c r="D5" s="5">
        <v>1720</v>
      </c>
      <c r="E5" s="5">
        <f t="shared" ref="E5:E7" si="0">C5+D5</f>
        <v>2293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8242</v>
      </c>
      <c r="D6" s="5">
        <v>18313</v>
      </c>
      <c r="E6" s="5">
        <f t="shared" si="0"/>
        <v>26555</v>
      </c>
    </row>
    <row r="7" spans="1:6" s="20" customFormat="1" ht="12" customHeight="1" x14ac:dyDescent="0.2">
      <c r="A7" s="4"/>
      <c r="B7" s="4" t="s">
        <v>7</v>
      </c>
      <c r="C7" s="5">
        <v>13782</v>
      </c>
      <c r="D7" s="5">
        <v>46987</v>
      </c>
      <c r="E7" s="5">
        <f t="shared" si="0"/>
        <v>60769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70253</v>
      </c>
      <c r="D8" s="17">
        <f>SUM(D4:D7)</f>
        <v>90581</v>
      </c>
      <c r="E8" s="17">
        <f>C8+D8</f>
        <v>160834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10117</v>
      </c>
      <c r="D10" s="5">
        <v>4816</v>
      </c>
      <c r="E10" s="5">
        <f>C10+D10</f>
        <v>14933</v>
      </c>
    </row>
    <row r="11" spans="1:6" s="20" customFormat="1" ht="12" customHeight="1" x14ac:dyDescent="0.2">
      <c r="A11" s="4"/>
      <c r="B11" s="4" t="s">
        <v>7</v>
      </c>
      <c r="C11" s="5">
        <v>2464</v>
      </c>
      <c r="D11" s="5">
        <v>4297</v>
      </c>
      <c r="E11" s="5">
        <f t="shared" ref="E11:E13" si="1">C11+D11</f>
        <v>6761</v>
      </c>
    </row>
    <row r="12" spans="1:6" s="20" customFormat="1" ht="12" customHeight="1" x14ac:dyDescent="0.2">
      <c r="A12" s="4" t="s">
        <v>12</v>
      </c>
      <c r="B12" s="4" t="s">
        <v>6</v>
      </c>
      <c r="C12" s="5">
        <v>7846</v>
      </c>
      <c r="D12" s="5">
        <v>2974</v>
      </c>
      <c r="E12" s="5">
        <f t="shared" si="1"/>
        <v>10820</v>
      </c>
    </row>
    <row r="13" spans="1:6" s="20" customFormat="1" ht="12" customHeight="1" x14ac:dyDescent="0.2">
      <c r="A13" s="4"/>
      <c r="B13" s="4" t="s">
        <v>7</v>
      </c>
      <c r="C13" s="5">
        <v>1704</v>
      </c>
      <c r="D13" s="5">
        <v>1884</v>
      </c>
      <c r="E13" s="5">
        <f t="shared" si="1"/>
        <v>3588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22131</v>
      </c>
      <c r="D14" s="17">
        <f>SUM(D10:D13)</f>
        <v>13971</v>
      </c>
      <c r="E14" s="17">
        <f>C14+D14</f>
        <v>36102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92384</v>
      </c>
      <c r="D16" s="15">
        <f>D8+D14</f>
        <v>104552</v>
      </c>
      <c r="E16" s="15">
        <f>C16+D16</f>
        <v>196936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zoomScale="120" zoomScaleNormal="120" workbookViewId="0">
      <selection activeCell="B16" sqref="B16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34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 t="s">
        <v>5</v>
      </c>
      <c r="B3" s="4" t="s">
        <v>6</v>
      </c>
      <c r="C3" s="25">
        <v>31628</v>
      </c>
      <c r="D3" s="25">
        <v>15121</v>
      </c>
      <c r="E3" s="25">
        <v>46749</v>
      </c>
    </row>
    <row r="4" spans="1:6" s="3" customFormat="1" ht="12" customHeight="1" x14ac:dyDescent="0.2">
      <c r="A4" s="4"/>
      <c r="B4" s="4" t="s">
        <v>7</v>
      </c>
      <c r="C4" s="25">
        <v>1295</v>
      </c>
      <c r="D4" s="25">
        <v>1994</v>
      </c>
      <c r="E4" s="25">
        <v>3289</v>
      </c>
      <c r="F4" s="6"/>
    </row>
    <row r="5" spans="1:6" s="3" customFormat="1" ht="12" customHeight="1" x14ac:dyDescent="0.2">
      <c r="A5" s="4" t="s">
        <v>8</v>
      </c>
      <c r="B5" s="4" t="s">
        <v>6</v>
      </c>
      <c r="C5" s="25">
        <v>7497</v>
      </c>
      <c r="D5" s="25">
        <v>17828</v>
      </c>
      <c r="E5" s="25">
        <v>25325</v>
      </c>
    </row>
    <row r="6" spans="1:6" s="3" customFormat="1" ht="12" customHeight="1" x14ac:dyDescent="0.2">
      <c r="A6" s="4"/>
      <c r="B6" s="4" t="s">
        <v>7</v>
      </c>
      <c r="C6" s="25">
        <v>7152</v>
      </c>
      <c r="D6" s="25">
        <v>32824</v>
      </c>
      <c r="E6" s="25">
        <v>39976</v>
      </c>
    </row>
    <row r="7" spans="1:6" s="3" customFormat="1" ht="12" customHeight="1" x14ac:dyDescent="0.2">
      <c r="A7" s="16" t="s">
        <v>9</v>
      </c>
      <c r="B7" s="16" t="s">
        <v>10</v>
      </c>
      <c r="C7" s="26">
        <v>47572</v>
      </c>
      <c r="D7" s="26">
        <v>67767</v>
      </c>
      <c r="E7" s="26">
        <v>115339</v>
      </c>
    </row>
    <row r="8" spans="1:6" s="3" customFormat="1" ht="12" customHeight="1" x14ac:dyDescent="0.2">
      <c r="A8" s="4"/>
      <c r="B8" s="4" t="s">
        <v>6</v>
      </c>
      <c r="C8" s="27">
        <v>7716</v>
      </c>
      <c r="D8" s="27">
        <v>3867</v>
      </c>
      <c r="E8" s="27">
        <v>11583</v>
      </c>
    </row>
    <row r="9" spans="1:6" s="3" customFormat="1" ht="12" customHeight="1" x14ac:dyDescent="0.2">
      <c r="A9" s="4" t="s">
        <v>11</v>
      </c>
      <c r="B9" s="4" t="s">
        <v>7</v>
      </c>
      <c r="C9" s="25">
        <v>1631</v>
      </c>
      <c r="D9" s="25">
        <v>3853</v>
      </c>
      <c r="E9" s="25">
        <v>5484</v>
      </c>
    </row>
    <row r="10" spans="1:6" s="3" customFormat="1" ht="12" customHeight="1" x14ac:dyDescent="0.2">
      <c r="A10" s="4"/>
      <c r="B10" s="4" t="s">
        <v>6</v>
      </c>
      <c r="C10" s="25">
        <v>7682</v>
      </c>
      <c r="D10" s="25">
        <v>4480</v>
      </c>
      <c r="E10" s="25">
        <v>12162</v>
      </c>
    </row>
    <row r="11" spans="1:6" s="3" customFormat="1" ht="12" customHeight="1" x14ac:dyDescent="0.2">
      <c r="A11" s="4" t="s">
        <v>12</v>
      </c>
      <c r="B11" s="4" t="s">
        <v>7</v>
      </c>
      <c r="C11" s="25">
        <v>2352</v>
      </c>
      <c r="D11" s="25">
        <v>3213</v>
      </c>
      <c r="E11" s="25">
        <v>5565</v>
      </c>
    </row>
    <row r="12" spans="1:6" s="3" customFormat="1" ht="12" customHeight="1" x14ac:dyDescent="0.2">
      <c r="A12" s="16" t="s">
        <v>13</v>
      </c>
      <c r="B12" s="16" t="s">
        <v>10</v>
      </c>
      <c r="C12" s="26">
        <v>19381</v>
      </c>
      <c r="D12" s="26">
        <v>15413</v>
      </c>
      <c r="E12" s="26">
        <v>34794</v>
      </c>
    </row>
    <row r="13" spans="1:6" s="3" customFormat="1" ht="12" customHeight="1" x14ac:dyDescent="0.2">
      <c r="A13" s="12" t="s">
        <v>14</v>
      </c>
      <c r="B13" s="12" t="s">
        <v>10</v>
      </c>
      <c r="C13" s="28">
        <v>66953</v>
      </c>
      <c r="D13" s="28">
        <v>83180</v>
      </c>
      <c r="E13" s="28">
        <v>150133</v>
      </c>
    </row>
    <row r="14" spans="1:6" ht="12" customHeight="1" x14ac:dyDescent="0.2"/>
    <row r="15" spans="1:6" x14ac:dyDescent="0.2">
      <c r="A15" s="10" t="s">
        <v>1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24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48490</v>
      </c>
      <c r="D4" s="5">
        <v>24152</v>
      </c>
      <c r="E4" s="5">
        <f>C4+D4</f>
        <v>72642</v>
      </c>
    </row>
    <row r="5" spans="1:6" s="20" customFormat="1" ht="12" customHeight="1" x14ac:dyDescent="0.2">
      <c r="A5" s="4"/>
      <c r="B5" s="4" t="s">
        <v>7</v>
      </c>
      <c r="C5" s="5">
        <v>562</v>
      </c>
      <c r="D5" s="5">
        <v>1725</v>
      </c>
      <c r="E5" s="5">
        <f t="shared" ref="E5:E7" si="0">C5+D5</f>
        <v>2287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8449</v>
      </c>
      <c r="D6" s="5">
        <v>18261</v>
      </c>
      <c r="E6" s="5">
        <f t="shared" si="0"/>
        <v>26710</v>
      </c>
    </row>
    <row r="7" spans="1:6" s="20" customFormat="1" ht="12" customHeight="1" x14ac:dyDescent="0.2">
      <c r="A7" s="4"/>
      <c r="B7" s="4" t="s">
        <v>7</v>
      </c>
      <c r="C7" s="5">
        <v>13967</v>
      </c>
      <c r="D7" s="5">
        <v>47488</v>
      </c>
      <c r="E7" s="5">
        <f t="shared" si="0"/>
        <v>61455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71468</v>
      </c>
      <c r="D8" s="17">
        <f>SUM(D4:D7)</f>
        <v>91626</v>
      </c>
      <c r="E8" s="17">
        <f>C8+D8</f>
        <v>163094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7826</v>
      </c>
      <c r="D10" s="5">
        <v>3959</v>
      </c>
      <c r="E10" s="5">
        <f>C10+D10</f>
        <v>11785</v>
      </c>
    </row>
    <row r="11" spans="1:6" s="20" customFormat="1" ht="12" customHeight="1" x14ac:dyDescent="0.2">
      <c r="A11" s="4"/>
      <c r="B11" s="4" t="s">
        <v>7</v>
      </c>
      <c r="C11" s="5">
        <v>2044</v>
      </c>
      <c r="D11" s="5">
        <v>3498</v>
      </c>
      <c r="E11" s="5">
        <f t="shared" ref="E11:E13" si="1">C11+D11</f>
        <v>5542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6293</v>
      </c>
      <c r="D12" s="5">
        <v>3015</v>
      </c>
      <c r="E12" s="5">
        <f t="shared" si="1"/>
        <v>9308</v>
      </c>
    </row>
    <row r="13" spans="1:6" s="20" customFormat="1" ht="12" customHeight="1" x14ac:dyDescent="0.2">
      <c r="A13" s="4"/>
      <c r="B13" s="4" t="s">
        <v>7</v>
      </c>
      <c r="C13" s="5">
        <v>1731</v>
      </c>
      <c r="D13" s="5">
        <v>2562</v>
      </c>
      <c r="E13" s="5">
        <f t="shared" si="1"/>
        <v>4293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v>22150</v>
      </c>
      <c r="D14" s="17">
        <v>14431</v>
      </c>
      <c r="E14" s="17">
        <f>C14+D14</f>
        <v>36581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93618</v>
      </c>
      <c r="D16" s="15">
        <f>D8+D14</f>
        <v>106057</v>
      </c>
      <c r="E16" s="15">
        <f>C16+D16</f>
        <v>199675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B23" sqref="B23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17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49339</v>
      </c>
      <c r="D4" s="5">
        <v>25385</v>
      </c>
      <c r="E4" s="5">
        <v>74724</v>
      </c>
    </row>
    <row r="5" spans="1:6" s="20" customFormat="1" ht="12" customHeight="1" x14ac:dyDescent="0.2">
      <c r="A5" s="4"/>
      <c r="B5" s="4" t="s">
        <v>7</v>
      </c>
      <c r="C5" s="5">
        <v>524</v>
      </c>
      <c r="D5" s="5">
        <v>1822</v>
      </c>
      <c r="E5" s="5">
        <v>2346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8749</v>
      </c>
      <c r="D6" s="5">
        <v>18212</v>
      </c>
      <c r="E6" s="5">
        <v>26961</v>
      </c>
    </row>
    <row r="7" spans="1:6" s="20" customFormat="1" ht="12" customHeight="1" x14ac:dyDescent="0.2">
      <c r="A7" s="4"/>
      <c r="B7" s="4" t="s">
        <v>7</v>
      </c>
      <c r="C7" s="5">
        <v>14281</v>
      </c>
      <c r="D7" s="5">
        <v>47665</v>
      </c>
      <c r="E7" s="5">
        <v>61946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72893</v>
      </c>
      <c r="D8" s="17">
        <f>SUM(D4:D7)</f>
        <v>93084</v>
      </c>
      <c r="E8" s="17">
        <v>165977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10836</v>
      </c>
      <c r="D10" s="5">
        <v>5125</v>
      </c>
      <c r="E10" s="5">
        <v>15961</v>
      </c>
    </row>
    <row r="11" spans="1:6" s="20" customFormat="1" ht="12" customHeight="1" x14ac:dyDescent="0.2">
      <c r="A11" s="4"/>
      <c r="B11" s="4" t="s">
        <v>7</v>
      </c>
      <c r="C11" s="5">
        <v>2592</v>
      </c>
      <c r="D11" s="5">
        <v>4194</v>
      </c>
      <c r="E11" s="5">
        <v>6786</v>
      </c>
    </row>
    <row r="12" spans="1:6" s="20" customFormat="1" ht="12" customHeight="1" x14ac:dyDescent="0.2">
      <c r="A12" s="4" t="s">
        <v>12</v>
      </c>
      <c r="B12" s="4" t="s">
        <v>6</v>
      </c>
      <c r="C12" s="5">
        <v>8061</v>
      </c>
      <c r="D12" s="5">
        <v>3454</v>
      </c>
      <c r="E12" s="5">
        <v>11515</v>
      </c>
    </row>
    <row r="13" spans="1:6" s="20" customFormat="1" ht="12" customHeight="1" x14ac:dyDescent="0.2">
      <c r="A13" s="4"/>
      <c r="B13" s="4" t="s">
        <v>7</v>
      </c>
      <c r="C13" s="5">
        <v>1613</v>
      </c>
      <c r="D13" s="5">
        <v>1941</v>
      </c>
      <c r="E13" s="5">
        <v>3554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23102</v>
      </c>
      <c r="D14" s="17">
        <f>SUM(D10:D13)</f>
        <v>14714</v>
      </c>
      <c r="E14" s="17">
        <v>37816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95995</v>
      </c>
      <c r="D16" s="15">
        <f>D8+D14</f>
        <v>107798</v>
      </c>
      <c r="E16" s="15">
        <v>203793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zoomScale="120" zoomScaleNormal="120" workbookViewId="0">
      <selection activeCell="C35" sqref="C35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33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25">
        <v>32385</v>
      </c>
      <c r="D4" s="25">
        <v>15310</v>
      </c>
      <c r="E4" s="25">
        <v>47695</v>
      </c>
    </row>
    <row r="5" spans="1:6" s="3" customFormat="1" ht="12" customHeight="1" x14ac:dyDescent="0.2">
      <c r="A5" s="4"/>
      <c r="B5" s="4" t="s">
        <v>7</v>
      </c>
      <c r="C5" s="25">
        <v>1238</v>
      </c>
      <c r="D5" s="25">
        <v>1919</v>
      </c>
      <c r="E5" s="25">
        <v>3157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25">
        <v>7749</v>
      </c>
      <c r="D6" s="25">
        <v>18079</v>
      </c>
      <c r="E6" s="25">
        <v>25828</v>
      </c>
    </row>
    <row r="7" spans="1:6" s="3" customFormat="1" ht="12" customHeight="1" x14ac:dyDescent="0.2">
      <c r="A7" s="4"/>
      <c r="B7" s="4" t="s">
        <v>7</v>
      </c>
      <c r="C7" s="25">
        <v>7348</v>
      </c>
      <c r="D7" s="25">
        <v>33769</v>
      </c>
      <c r="E7" s="25">
        <v>41117</v>
      </c>
    </row>
    <row r="8" spans="1:6" s="3" customFormat="1" ht="12" customHeight="1" x14ac:dyDescent="0.2">
      <c r="A8" s="16" t="s">
        <v>9</v>
      </c>
      <c r="B8" s="16" t="s">
        <v>10</v>
      </c>
      <c r="C8" s="26">
        <v>48720</v>
      </c>
      <c r="D8" s="26">
        <v>69077</v>
      </c>
      <c r="E8" s="26">
        <v>117797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11</v>
      </c>
      <c r="B10" s="4" t="s">
        <v>6</v>
      </c>
      <c r="C10" s="25">
        <v>7735</v>
      </c>
      <c r="D10" s="25">
        <v>3841</v>
      </c>
      <c r="E10" s="25">
        <v>11576</v>
      </c>
    </row>
    <row r="11" spans="1:6" s="3" customFormat="1" ht="12" customHeight="1" x14ac:dyDescent="0.2">
      <c r="A11" s="4"/>
      <c r="B11" s="4" t="s">
        <v>7</v>
      </c>
      <c r="C11" s="25">
        <v>1731</v>
      </c>
      <c r="D11" s="25">
        <v>3689</v>
      </c>
      <c r="E11" s="25">
        <v>5420</v>
      </c>
    </row>
    <row r="12" spans="1:6" s="3" customFormat="1" ht="12" customHeight="1" x14ac:dyDescent="0.2">
      <c r="A12" s="4" t="s">
        <v>12</v>
      </c>
      <c r="B12" s="4" t="s">
        <v>6</v>
      </c>
      <c r="C12" s="25">
        <v>7639</v>
      </c>
      <c r="D12" s="25">
        <v>4343</v>
      </c>
      <c r="E12" s="25">
        <v>11982</v>
      </c>
    </row>
    <row r="13" spans="1:6" s="3" customFormat="1" ht="12" customHeight="1" x14ac:dyDescent="0.2">
      <c r="A13" s="4"/>
      <c r="B13" s="4" t="s">
        <v>7</v>
      </c>
      <c r="C13" s="25">
        <v>2448</v>
      </c>
      <c r="D13" s="25">
        <v>3219</v>
      </c>
      <c r="E13" s="25">
        <v>5667</v>
      </c>
    </row>
    <row r="14" spans="1:6" s="3" customFormat="1" ht="12" customHeight="1" x14ac:dyDescent="0.2">
      <c r="A14" s="16" t="s">
        <v>13</v>
      </c>
      <c r="B14" s="16" t="s">
        <v>10</v>
      </c>
      <c r="C14" s="26">
        <v>19553</v>
      </c>
      <c r="D14" s="26">
        <v>15092</v>
      </c>
      <c r="E14" s="26">
        <v>34645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14</v>
      </c>
      <c r="B16" s="12" t="s">
        <v>10</v>
      </c>
      <c r="C16" s="28">
        <v>68273</v>
      </c>
      <c r="D16" s="28">
        <v>84169</v>
      </c>
      <c r="E16" s="28">
        <v>152442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E4" sqref="E4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32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25">
        <v>32885</v>
      </c>
      <c r="D4" s="25">
        <v>15602</v>
      </c>
      <c r="E4" s="25">
        <v>48487</v>
      </c>
    </row>
    <row r="5" spans="1:6" s="3" customFormat="1" ht="12" customHeight="1" x14ac:dyDescent="0.2">
      <c r="A5" s="4"/>
      <c r="B5" s="4" t="s">
        <v>7</v>
      </c>
      <c r="C5" s="25">
        <v>1209</v>
      </c>
      <c r="D5" s="25">
        <v>1924</v>
      </c>
      <c r="E5" s="25">
        <v>3133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25">
        <v>7923</v>
      </c>
      <c r="D6" s="25">
        <v>18302</v>
      </c>
      <c r="E6" s="25">
        <v>26225</v>
      </c>
    </row>
    <row r="7" spans="1:6" s="3" customFormat="1" ht="12" customHeight="1" x14ac:dyDescent="0.2">
      <c r="A7" s="4"/>
      <c r="B7" s="4" t="s">
        <v>7</v>
      </c>
      <c r="C7" s="25">
        <v>7336</v>
      </c>
      <c r="D7" s="25">
        <v>34693</v>
      </c>
      <c r="E7" s="25">
        <v>42029</v>
      </c>
    </row>
    <row r="8" spans="1:6" s="3" customFormat="1" ht="12" customHeight="1" x14ac:dyDescent="0.2">
      <c r="A8" s="16" t="s">
        <v>9</v>
      </c>
      <c r="B8" s="16" t="s">
        <v>10</v>
      </c>
      <c r="C8" s="26">
        <v>49353</v>
      </c>
      <c r="D8" s="26">
        <v>70521</v>
      </c>
      <c r="E8" s="26">
        <v>119874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11</v>
      </c>
      <c r="B10" s="4" t="s">
        <v>6</v>
      </c>
      <c r="C10" s="25">
        <v>7663</v>
      </c>
      <c r="D10" s="25">
        <v>3793</v>
      </c>
      <c r="E10" s="25">
        <v>11456</v>
      </c>
    </row>
    <row r="11" spans="1:6" s="3" customFormat="1" ht="12" customHeight="1" x14ac:dyDescent="0.2">
      <c r="A11" s="4"/>
      <c r="B11" s="4" t="s">
        <v>7</v>
      </c>
      <c r="C11" s="25">
        <v>1694</v>
      </c>
      <c r="D11" s="25">
        <v>3808</v>
      </c>
      <c r="E11" s="25">
        <v>5502</v>
      </c>
    </row>
    <row r="12" spans="1:6" s="3" customFormat="1" ht="12" customHeight="1" x14ac:dyDescent="0.2">
      <c r="A12" s="4" t="s">
        <v>12</v>
      </c>
      <c r="B12" s="4" t="s">
        <v>6</v>
      </c>
      <c r="C12" s="25">
        <v>7350</v>
      </c>
      <c r="D12" s="25">
        <v>4229</v>
      </c>
      <c r="E12" s="25">
        <v>11579</v>
      </c>
    </row>
    <row r="13" spans="1:6" s="3" customFormat="1" ht="12" customHeight="1" x14ac:dyDescent="0.2">
      <c r="A13" s="4"/>
      <c r="B13" s="4" t="s">
        <v>7</v>
      </c>
      <c r="C13" s="25">
        <v>2340</v>
      </c>
      <c r="D13" s="25">
        <v>3113</v>
      </c>
      <c r="E13" s="25">
        <v>5453</v>
      </c>
    </row>
    <row r="14" spans="1:6" s="3" customFormat="1" ht="12" customHeight="1" x14ac:dyDescent="0.2">
      <c r="A14" s="16" t="s">
        <v>13</v>
      </c>
      <c r="B14" s="16" t="s">
        <v>10</v>
      </c>
      <c r="C14" s="26">
        <v>19047</v>
      </c>
      <c r="D14" s="26">
        <v>14943</v>
      </c>
      <c r="E14" s="26">
        <v>33990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14</v>
      </c>
      <c r="B16" s="12" t="s">
        <v>10</v>
      </c>
      <c r="C16" s="28">
        <v>68400</v>
      </c>
      <c r="D16" s="28">
        <v>85464</v>
      </c>
      <c r="E16" s="28">
        <v>153864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31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25">
        <v>33572</v>
      </c>
      <c r="D4" s="25">
        <v>15709</v>
      </c>
      <c r="E4" s="25">
        <v>49281</v>
      </c>
    </row>
    <row r="5" spans="1:6" s="3" customFormat="1" ht="12" customHeight="1" x14ac:dyDescent="0.2">
      <c r="A5" s="4"/>
      <c r="B5" s="4" t="s">
        <v>7</v>
      </c>
      <c r="C5" s="25">
        <v>1163</v>
      </c>
      <c r="D5" s="25">
        <v>1819</v>
      </c>
      <c r="E5" s="25">
        <v>2982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25">
        <v>8029</v>
      </c>
      <c r="D6" s="25">
        <v>18182</v>
      </c>
      <c r="E6" s="25">
        <v>26211</v>
      </c>
    </row>
    <row r="7" spans="1:6" s="3" customFormat="1" ht="12" customHeight="1" x14ac:dyDescent="0.2">
      <c r="A7" s="4"/>
      <c r="B7" s="4" t="s">
        <v>7</v>
      </c>
      <c r="C7" s="25">
        <v>7465</v>
      </c>
      <c r="D7" s="25">
        <v>35246</v>
      </c>
      <c r="E7" s="25">
        <v>42711</v>
      </c>
    </row>
    <row r="8" spans="1:6" s="3" customFormat="1" ht="12" customHeight="1" x14ac:dyDescent="0.2">
      <c r="A8" s="16" t="s">
        <v>9</v>
      </c>
      <c r="B8" s="16" t="s">
        <v>10</v>
      </c>
      <c r="C8" s="26">
        <v>50229</v>
      </c>
      <c r="D8" s="26">
        <v>70956</v>
      </c>
      <c r="E8" s="26">
        <v>121185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11</v>
      </c>
      <c r="B10" s="4" t="s">
        <v>6</v>
      </c>
      <c r="C10" s="25">
        <v>7601</v>
      </c>
      <c r="D10" s="25">
        <v>3619</v>
      </c>
      <c r="E10" s="25">
        <v>11220</v>
      </c>
    </row>
    <row r="11" spans="1:6" s="3" customFormat="1" ht="12" customHeight="1" x14ac:dyDescent="0.2">
      <c r="A11" s="4"/>
      <c r="B11" s="4" t="s">
        <v>7</v>
      </c>
      <c r="C11" s="25">
        <v>1651</v>
      </c>
      <c r="D11" s="25">
        <v>3450</v>
      </c>
      <c r="E11" s="25">
        <v>5101</v>
      </c>
    </row>
    <row r="12" spans="1:6" s="3" customFormat="1" ht="12" customHeight="1" x14ac:dyDescent="0.2">
      <c r="A12" s="4" t="s">
        <v>12</v>
      </c>
      <c r="B12" s="4" t="s">
        <v>6</v>
      </c>
      <c r="C12" s="25">
        <v>7092</v>
      </c>
      <c r="D12" s="25">
        <v>3906</v>
      </c>
      <c r="E12" s="25">
        <v>10998</v>
      </c>
    </row>
    <row r="13" spans="1:6" s="3" customFormat="1" ht="12" customHeight="1" x14ac:dyDescent="0.2">
      <c r="A13" s="4"/>
      <c r="B13" s="4" t="s">
        <v>7</v>
      </c>
      <c r="C13" s="25">
        <v>2059</v>
      </c>
      <c r="D13" s="25">
        <v>2796</v>
      </c>
      <c r="E13" s="25">
        <v>4855</v>
      </c>
    </row>
    <row r="14" spans="1:6" s="3" customFormat="1" ht="12" customHeight="1" x14ac:dyDescent="0.2">
      <c r="A14" s="16" t="s">
        <v>13</v>
      </c>
      <c r="B14" s="16" t="s">
        <v>10</v>
      </c>
      <c r="C14" s="26">
        <v>18403</v>
      </c>
      <c r="D14" s="26">
        <v>13771</v>
      </c>
      <c r="E14" s="26">
        <v>32174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14</v>
      </c>
      <c r="B16" s="12" t="s">
        <v>10</v>
      </c>
      <c r="C16" s="28">
        <v>68632</v>
      </c>
      <c r="D16" s="28">
        <v>84727</v>
      </c>
      <c r="E16" s="28">
        <v>153359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F41" sqref="F41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30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25">
        <v>34302</v>
      </c>
      <c r="D4" s="25">
        <v>16081</v>
      </c>
      <c r="E4" s="25">
        <v>50383</v>
      </c>
    </row>
    <row r="5" spans="1:6" s="3" customFormat="1" ht="12" customHeight="1" x14ac:dyDescent="0.2">
      <c r="A5" s="4"/>
      <c r="B5" s="4" t="s">
        <v>7</v>
      </c>
      <c r="C5" s="25">
        <v>1083</v>
      </c>
      <c r="D5" s="25">
        <v>1766</v>
      </c>
      <c r="E5" s="25">
        <v>2849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25">
        <v>8403</v>
      </c>
      <c r="D6" s="25">
        <v>18042</v>
      </c>
      <c r="E6" s="25">
        <v>26445</v>
      </c>
    </row>
    <row r="7" spans="1:6" s="3" customFormat="1" ht="12" customHeight="1" x14ac:dyDescent="0.2">
      <c r="A7" s="4"/>
      <c r="B7" s="4" t="s">
        <v>7</v>
      </c>
      <c r="C7" s="25">
        <v>7536</v>
      </c>
      <c r="D7" s="25">
        <v>36381</v>
      </c>
      <c r="E7" s="25">
        <v>43917</v>
      </c>
    </row>
    <row r="8" spans="1:6" s="3" customFormat="1" ht="12" customHeight="1" x14ac:dyDescent="0.2">
      <c r="A8" s="16" t="s">
        <v>9</v>
      </c>
      <c r="B8" s="16" t="s">
        <v>10</v>
      </c>
      <c r="C8" s="26">
        <v>51324</v>
      </c>
      <c r="D8" s="26">
        <v>72270</v>
      </c>
      <c r="E8" s="26">
        <v>123594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11</v>
      </c>
      <c r="B10" s="4" t="s">
        <v>6</v>
      </c>
      <c r="C10" s="25">
        <v>7782</v>
      </c>
      <c r="D10" s="25">
        <v>3640</v>
      </c>
      <c r="E10" s="25">
        <v>11422</v>
      </c>
    </row>
    <row r="11" spans="1:6" s="3" customFormat="1" ht="12" customHeight="1" x14ac:dyDescent="0.2">
      <c r="A11" s="4"/>
      <c r="B11" s="4" t="s">
        <v>7</v>
      </c>
      <c r="C11" s="25">
        <v>1663</v>
      </c>
      <c r="D11" s="25">
        <v>3414</v>
      </c>
      <c r="E11" s="25">
        <v>5077</v>
      </c>
    </row>
    <row r="12" spans="1:6" s="3" customFormat="1" ht="12" customHeight="1" x14ac:dyDescent="0.2">
      <c r="A12" s="4" t="s">
        <v>12</v>
      </c>
      <c r="B12" s="4" t="s">
        <v>6</v>
      </c>
      <c r="C12" s="25">
        <v>6943</v>
      </c>
      <c r="D12" s="25">
        <v>3499</v>
      </c>
      <c r="E12" s="25">
        <v>10442</v>
      </c>
    </row>
    <row r="13" spans="1:6" s="3" customFormat="1" ht="12" customHeight="1" x14ac:dyDescent="0.2">
      <c r="A13" s="4"/>
      <c r="B13" s="4" t="s">
        <v>7</v>
      </c>
      <c r="C13" s="25">
        <v>1939</v>
      </c>
      <c r="D13" s="25">
        <v>2710</v>
      </c>
      <c r="E13" s="25">
        <v>4649</v>
      </c>
    </row>
    <row r="14" spans="1:6" s="3" customFormat="1" ht="12" customHeight="1" x14ac:dyDescent="0.2">
      <c r="A14" s="16" t="s">
        <v>13</v>
      </c>
      <c r="B14" s="16" t="s">
        <v>10</v>
      </c>
      <c r="C14" s="26">
        <v>18327</v>
      </c>
      <c r="D14" s="26">
        <v>13263</v>
      </c>
      <c r="E14" s="26">
        <v>31590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14</v>
      </c>
      <c r="B16" s="12" t="s">
        <v>10</v>
      </c>
      <c r="C16" s="28">
        <v>69651</v>
      </c>
      <c r="D16" s="28">
        <v>85533</v>
      </c>
      <c r="E16" s="28">
        <v>155184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C4" sqref="C4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29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5">
        <v>34939</v>
      </c>
      <c r="D4" s="5">
        <v>16306</v>
      </c>
      <c r="E4" s="5">
        <v>51245</v>
      </c>
    </row>
    <row r="5" spans="1:6" s="3" customFormat="1" ht="12" customHeight="1" x14ac:dyDescent="0.2">
      <c r="A5" s="4"/>
      <c r="B5" s="4" t="s">
        <v>7</v>
      </c>
      <c r="C5" s="5">
        <v>1115</v>
      </c>
      <c r="D5" s="5">
        <v>1686</v>
      </c>
      <c r="E5" s="5">
        <v>2801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5">
        <v>8663</v>
      </c>
      <c r="D6" s="5">
        <v>18326</v>
      </c>
      <c r="E6" s="5">
        <v>26989</v>
      </c>
    </row>
    <row r="7" spans="1:6" s="3" customFormat="1" ht="12" customHeight="1" x14ac:dyDescent="0.2">
      <c r="A7" s="4"/>
      <c r="B7" s="4" t="s">
        <v>7</v>
      </c>
      <c r="C7" s="5">
        <v>7830</v>
      </c>
      <c r="D7" s="5">
        <v>37193</v>
      </c>
      <c r="E7" s="5">
        <v>45023</v>
      </c>
    </row>
    <row r="8" spans="1:6" s="3" customFormat="1" ht="12" customHeight="1" x14ac:dyDescent="0.2">
      <c r="A8" s="16" t="s">
        <v>9</v>
      </c>
      <c r="B8" s="16" t="s">
        <v>10</v>
      </c>
      <c r="C8" s="17">
        <v>52547</v>
      </c>
      <c r="D8" s="17">
        <v>73511</v>
      </c>
      <c r="E8" s="17">
        <v>126058</v>
      </c>
    </row>
    <row r="9" spans="1:6" s="3" customFormat="1" ht="12" customHeight="1" x14ac:dyDescent="0.2">
      <c r="A9" s="4"/>
      <c r="B9" s="4"/>
      <c r="C9" s="7"/>
      <c r="D9" s="7"/>
      <c r="E9" s="7"/>
    </row>
    <row r="10" spans="1:6" s="3" customFormat="1" ht="12" customHeight="1" x14ac:dyDescent="0.2">
      <c r="A10" s="4" t="s">
        <v>11</v>
      </c>
      <c r="B10" s="4" t="s">
        <v>6</v>
      </c>
      <c r="C10" s="5">
        <v>7970</v>
      </c>
      <c r="D10" s="5">
        <v>3818</v>
      </c>
      <c r="E10" s="5">
        <v>11788</v>
      </c>
    </row>
    <row r="11" spans="1:6" s="3" customFormat="1" ht="12" customHeight="1" x14ac:dyDescent="0.2">
      <c r="A11" s="4"/>
      <c r="B11" s="4" t="s">
        <v>7</v>
      </c>
      <c r="C11" s="5">
        <v>1679</v>
      </c>
      <c r="D11" s="5">
        <v>3611</v>
      </c>
      <c r="E11" s="5">
        <v>5290</v>
      </c>
    </row>
    <row r="12" spans="1:6" s="3" customFormat="1" ht="12" customHeight="1" x14ac:dyDescent="0.2">
      <c r="A12" s="4" t="s">
        <v>12</v>
      </c>
      <c r="B12" s="4" t="s">
        <v>6</v>
      </c>
      <c r="C12" s="5">
        <v>7314</v>
      </c>
      <c r="D12" s="5">
        <v>3437</v>
      </c>
      <c r="E12" s="5">
        <v>10751</v>
      </c>
    </row>
    <row r="13" spans="1:6" s="3" customFormat="1" ht="12" customHeight="1" x14ac:dyDescent="0.2">
      <c r="A13" s="4"/>
      <c r="B13" s="4" t="s">
        <v>7</v>
      </c>
      <c r="C13" s="5">
        <v>2064</v>
      </c>
      <c r="D13" s="5">
        <v>2811</v>
      </c>
      <c r="E13" s="5">
        <v>4875</v>
      </c>
    </row>
    <row r="14" spans="1:6" s="3" customFormat="1" ht="12" customHeight="1" x14ac:dyDescent="0.2">
      <c r="A14" s="16" t="s">
        <v>13</v>
      </c>
      <c r="B14" s="16" t="s">
        <v>10</v>
      </c>
      <c r="C14" s="17">
        <v>19027</v>
      </c>
      <c r="D14" s="17">
        <v>13677</v>
      </c>
      <c r="E14" s="17">
        <v>32704</v>
      </c>
    </row>
    <row r="15" spans="1:6" s="3" customFormat="1" ht="12" customHeight="1" x14ac:dyDescent="0.2">
      <c r="A15" s="8"/>
      <c r="B15" s="8"/>
      <c r="C15" s="7"/>
      <c r="D15" s="7"/>
      <c r="E15" s="7"/>
    </row>
    <row r="16" spans="1:6" s="3" customFormat="1" ht="12" customHeight="1" x14ac:dyDescent="0.2">
      <c r="A16" s="12" t="s">
        <v>14</v>
      </c>
      <c r="B16" s="12" t="s">
        <v>10</v>
      </c>
      <c r="C16" s="15">
        <v>71574</v>
      </c>
      <c r="D16" s="15">
        <v>87188</v>
      </c>
      <c r="E16" s="15">
        <v>158762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28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35573</v>
      </c>
      <c r="D4" s="5">
        <v>16907</v>
      </c>
      <c r="E4" s="5">
        <v>52480</v>
      </c>
    </row>
    <row r="5" spans="1:6" s="20" customFormat="1" ht="12" customHeight="1" x14ac:dyDescent="0.2">
      <c r="A5" s="4"/>
      <c r="B5" s="4" t="s">
        <v>7</v>
      </c>
      <c r="C5" s="5">
        <v>1034</v>
      </c>
      <c r="D5" s="5">
        <v>1693</v>
      </c>
      <c r="E5" s="5">
        <v>2727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8852</v>
      </c>
      <c r="D6" s="5">
        <v>18261</v>
      </c>
      <c r="E6" s="5">
        <v>27113</v>
      </c>
    </row>
    <row r="7" spans="1:6" s="20" customFormat="1" ht="12" customHeight="1" x14ac:dyDescent="0.2">
      <c r="A7" s="4"/>
      <c r="B7" s="4" t="s">
        <v>7</v>
      </c>
      <c r="C7" s="5">
        <v>8061</v>
      </c>
      <c r="D7" s="5">
        <v>37786</v>
      </c>
      <c r="E7" s="5">
        <v>45847</v>
      </c>
    </row>
    <row r="8" spans="1:6" s="20" customFormat="1" ht="12" customHeight="1" x14ac:dyDescent="0.2">
      <c r="A8" s="16" t="s">
        <v>9</v>
      </c>
      <c r="B8" s="16" t="s">
        <v>10</v>
      </c>
      <c r="C8" s="17">
        <v>53520</v>
      </c>
      <c r="D8" s="17">
        <v>74647</v>
      </c>
      <c r="E8" s="17">
        <v>128167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7562</v>
      </c>
      <c r="D10" s="5">
        <v>3734</v>
      </c>
      <c r="E10" s="5">
        <v>11296</v>
      </c>
    </row>
    <row r="11" spans="1:6" s="20" customFormat="1" ht="12" customHeight="1" x14ac:dyDescent="0.2">
      <c r="A11" s="4"/>
      <c r="B11" s="4" t="s">
        <v>7</v>
      </c>
      <c r="C11" s="5">
        <v>1661</v>
      </c>
      <c r="D11" s="5">
        <v>3472</v>
      </c>
      <c r="E11" s="5">
        <v>5133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6740</v>
      </c>
      <c r="D12" s="5">
        <v>3129</v>
      </c>
      <c r="E12" s="5">
        <v>9869</v>
      </c>
    </row>
    <row r="13" spans="1:6" s="20" customFormat="1" ht="12" customHeight="1" x14ac:dyDescent="0.2">
      <c r="A13" s="4"/>
      <c r="B13" s="4" t="s">
        <v>7</v>
      </c>
      <c r="C13" s="5">
        <v>1907</v>
      </c>
      <c r="D13" s="5">
        <v>2547</v>
      </c>
      <c r="E13" s="5">
        <v>4454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v>17870</v>
      </c>
      <c r="D14" s="17">
        <v>12882</v>
      </c>
      <c r="E14" s="17">
        <v>30752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v>71390</v>
      </c>
      <c r="D16" s="15">
        <v>87529</v>
      </c>
      <c r="E16" s="15">
        <v>158919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27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36488</v>
      </c>
      <c r="D4" s="5">
        <v>17366</v>
      </c>
      <c r="E4" s="5">
        <v>53854</v>
      </c>
    </row>
    <row r="5" spans="1:6" s="20" customFormat="1" ht="12" customHeight="1" x14ac:dyDescent="0.2">
      <c r="A5" s="4"/>
      <c r="B5" s="4" t="s">
        <v>7</v>
      </c>
      <c r="C5" s="5">
        <v>1005</v>
      </c>
      <c r="D5" s="5">
        <v>1716</v>
      </c>
      <c r="E5" s="5">
        <v>2721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8936</v>
      </c>
      <c r="D6" s="5">
        <v>18547</v>
      </c>
      <c r="E6" s="5">
        <v>27483</v>
      </c>
    </row>
    <row r="7" spans="1:6" s="20" customFormat="1" ht="12" customHeight="1" x14ac:dyDescent="0.2">
      <c r="A7" s="4"/>
      <c r="B7" s="4" t="s">
        <v>7</v>
      </c>
      <c r="C7" s="5">
        <v>8202</v>
      </c>
      <c r="D7" s="5">
        <v>38654</v>
      </c>
      <c r="E7" s="5">
        <v>46856</v>
      </c>
    </row>
    <row r="8" spans="1:6" s="20" customFormat="1" ht="12" customHeight="1" x14ac:dyDescent="0.2">
      <c r="A8" s="16" t="s">
        <v>9</v>
      </c>
      <c r="B8" s="16" t="s">
        <v>10</v>
      </c>
      <c r="C8" s="17">
        <v>54631</v>
      </c>
      <c r="D8" s="17">
        <v>76283</v>
      </c>
      <c r="E8" s="17">
        <v>130914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7642</v>
      </c>
      <c r="D10" s="5">
        <v>3738</v>
      </c>
      <c r="E10" s="5">
        <v>11380</v>
      </c>
    </row>
    <row r="11" spans="1:6" s="20" customFormat="1" ht="12" customHeight="1" x14ac:dyDescent="0.2">
      <c r="A11" s="4"/>
      <c r="B11" s="4" t="s">
        <v>7</v>
      </c>
      <c r="C11" s="5">
        <v>1781</v>
      </c>
      <c r="D11" s="5">
        <v>3580</v>
      </c>
      <c r="E11" s="5">
        <v>5361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6668</v>
      </c>
      <c r="D12" s="5">
        <v>3288</v>
      </c>
      <c r="E12" s="5">
        <v>9956</v>
      </c>
    </row>
    <row r="13" spans="1:6" s="20" customFormat="1" ht="12" customHeight="1" x14ac:dyDescent="0.2">
      <c r="A13" s="4"/>
      <c r="B13" s="4" t="s">
        <v>7</v>
      </c>
      <c r="C13" s="5">
        <v>1911</v>
      </c>
      <c r="D13" s="5">
        <v>2506</v>
      </c>
      <c r="E13" s="5">
        <v>4417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v>18002</v>
      </c>
      <c r="D14" s="17">
        <v>13112</v>
      </c>
      <c r="E14" s="17">
        <v>31114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v>72633</v>
      </c>
      <c r="D16" s="15">
        <v>89395</v>
      </c>
      <c r="E16" s="15">
        <v>162028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beschaeftigte_in_der_landwirtschaft_1990-2018_datenreihe_d"/>
    <f:field ref="objsubject" par="" edit="true" text=""/>
    <f:field ref="objcreatedby" par="" text="Bühlmann, Monique, BLW"/>
    <f:field ref="objcreatedat" par="" text="22.12.2018 20:58:34"/>
    <f:field ref="objchangedby" par="" text="Widmer, Conrad, BLW"/>
    <f:field ref="objmodifiedat" par="" text="05.07.2019 07:00:0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beschaeftigte_in_der_landwirtschaft_1990-2018_datenreihe_d"/>
    <f:field ref="CHPRECONFIG_1_1001_Objektname" par="" edit="true" text="beschaeftigte_in_der_landwirtschaft_1990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Widmer Conrad BLW</cp:lastModifiedBy>
  <cp:lastPrinted>2012-12-14T12:02:16Z</cp:lastPrinted>
  <dcterms:created xsi:type="dcterms:W3CDTF">2001-02-01T15:10:45Z</dcterms:created>
  <dcterms:modified xsi:type="dcterms:W3CDTF">2021-05-31T10:34:59Z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COO.2101.101.4.1381057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22.12.2018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*COO.2101.101.4.1381057*</vt:lpwstr>
  </property>
  <property fmtid="{D5CDD505-2E9C-101B-9397-08002B2CF9AE}" pid="21" name="FSC#COOELAK@1.1001:RefBarCode">
    <vt:lpwstr>*COO.2101.101.4.1381045*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beschaeftigte_in_der_landwirtschaft_1990-2018_datenreihe_d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2019-07-04T13:53:08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